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πιν.28'!$A$1:$AA$22</definedName>
    <definedName name="_xlnm.Print_Area" localSheetId="2">'οικονομική πιν.29'!$A$2:$AA$20</definedName>
    <definedName name="_xlnm.Print_Area" localSheetId="3">πιν.30!$A$1:$N$18</definedName>
    <definedName name="_xlnm.Print_Area" localSheetId="4">πιν.31!$B$2:$N$34</definedName>
  </definedNames>
  <calcPr calcId="145621"/>
</workbook>
</file>

<file path=xl/calcChain.xml><?xml version="1.0" encoding="utf-8"?>
<calcChain xmlns="http://schemas.openxmlformats.org/spreadsheetml/2006/main">
  <c r="C33" i="11" l="1"/>
  <c r="K33" i="11"/>
  <c r="I33" i="11"/>
  <c r="G33" i="11"/>
  <c r="E33" i="11"/>
  <c r="G8" i="1"/>
  <c r="L19" i="8" l="1"/>
  <c r="G28" i="7"/>
  <c r="K28" i="7" s="1"/>
  <c r="L28" i="7" s="1"/>
  <c r="E28" i="7"/>
  <c r="F22" i="7" s="1"/>
  <c r="C28" i="7"/>
  <c r="K26" i="7"/>
  <c r="L26" i="7" s="1"/>
  <c r="I26" i="7"/>
  <c r="K25" i="7"/>
  <c r="I25" i="7"/>
  <c r="J25" i="7" s="1"/>
  <c r="D25" i="7"/>
  <c r="K24" i="7"/>
  <c r="L24" i="7" s="1"/>
  <c r="I24" i="7"/>
  <c r="J24" i="7" s="1"/>
  <c r="D24" i="7"/>
  <c r="K23" i="7"/>
  <c r="L23" i="7" s="1"/>
  <c r="D23" i="7"/>
  <c r="K22" i="7"/>
  <c r="L22" i="7" s="1"/>
  <c r="I22" i="7"/>
  <c r="J22" i="7" s="1"/>
  <c r="D22" i="7"/>
  <c r="K21" i="7"/>
  <c r="L21" i="7" s="1"/>
  <c r="I21" i="7"/>
  <c r="D21" i="7"/>
  <c r="F27" i="7" l="1"/>
  <c r="I27" i="7"/>
  <c r="J27" i="7" s="1"/>
  <c r="H21" i="7"/>
  <c r="K27" i="7"/>
  <c r="L27" i="7" s="1"/>
  <c r="F21" i="7"/>
  <c r="F23" i="7"/>
  <c r="F24" i="7"/>
  <c r="J26" i="7"/>
  <c r="F28" i="7"/>
  <c r="F25" i="7"/>
  <c r="F26" i="7"/>
  <c r="H23" i="7"/>
  <c r="H26" i="7"/>
  <c r="D27" i="7"/>
  <c r="J21" i="7"/>
  <c r="D28" i="7"/>
  <c r="I23" i="7"/>
  <c r="J23" i="7" s="1"/>
  <c r="H22" i="7"/>
  <c r="H25" i="7"/>
  <c r="L25" i="7"/>
  <c r="H24" i="7"/>
  <c r="D26" i="7"/>
  <c r="H27" i="7"/>
  <c r="I28" i="7" l="1"/>
  <c r="J28" i="7" s="1"/>
  <c r="L28" i="11"/>
  <c r="L29" i="11"/>
  <c r="L15" i="11"/>
  <c r="L17" i="11"/>
  <c r="J26" i="11"/>
  <c r="J27" i="11"/>
  <c r="J30" i="11"/>
  <c r="J31" i="11"/>
  <c r="J17" i="11"/>
  <c r="J15" i="11"/>
  <c r="F28" i="11"/>
  <c r="F15" i="11"/>
  <c r="D28" i="11"/>
  <c r="D18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L10" i="11"/>
  <c r="J28" i="11"/>
  <c r="H18" i="11"/>
  <c r="F10" i="11"/>
  <c r="F27" i="11"/>
  <c r="L11" i="11" l="1"/>
  <c r="L26" i="11"/>
  <c r="L18" i="11"/>
  <c r="J10" i="11"/>
  <c r="J20" i="11"/>
  <c r="J29" i="11"/>
  <c r="J9" i="11"/>
  <c r="J24" i="11"/>
  <c r="H30" i="11"/>
  <c r="H7" i="11"/>
  <c r="H10" i="11"/>
  <c r="H17" i="11"/>
  <c r="D21" i="11"/>
  <c r="D26" i="11"/>
  <c r="F18" i="11"/>
  <c r="F30" i="11"/>
  <c r="D15" i="11"/>
  <c r="D24" i="11"/>
  <c r="D32" i="11"/>
  <c r="F24" i="11"/>
  <c r="D19" i="11"/>
  <c r="D30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2" i="11" l="1"/>
  <c r="F25" i="11"/>
  <c r="D33" i="11"/>
  <c r="F33" i="11"/>
  <c r="H33" i="11"/>
  <c r="H15" i="11"/>
  <c r="J18" i="11"/>
  <c r="J23" i="11"/>
  <c r="J33" i="11"/>
  <c r="F23" i="11"/>
  <c r="D14" i="11"/>
  <c r="L8" i="11"/>
  <c r="L6" i="11"/>
  <c r="L33" i="11"/>
  <c r="D23" i="11"/>
  <c r="F26" i="11"/>
  <c r="X10" i="8" l="1"/>
  <c r="X11" i="8"/>
  <c r="X12" i="8"/>
  <c r="X13" i="8"/>
  <c r="X14" i="8"/>
  <c r="X15" i="8"/>
  <c r="X16" i="8"/>
  <c r="X17" i="8"/>
  <c r="X18" i="8"/>
  <c r="X9" i="8"/>
  <c r="W10" i="8"/>
  <c r="W11" i="8"/>
  <c r="W12" i="8"/>
  <c r="W13" i="8"/>
  <c r="W14" i="8"/>
  <c r="W15" i="8"/>
  <c r="W16" i="8"/>
  <c r="W17" i="8"/>
  <c r="W18" i="8"/>
  <c r="W9" i="8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D19" i="8"/>
  <c r="C19" i="8"/>
  <c r="L10" i="10" l="1"/>
  <c r="L11" i="10"/>
  <c r="L12" i="10"/>
  <c r="L13" i="10"/>
  <c r="L14" i="10"/>
  <c r="L15" i="10"/>
  <c r="L16" i="10"/>
  <c r="F17" i="10"/>
  <c r="G13" i="10" s="1"/>
  <c r="H17" i="10"/>
  <c r="I10" i="10" s="1"/>
  <c r="J17" i="10"/>
  <c r="K10" i="10" s="1"/>
  <c r="K12" i="10" l="1"/>
  <c r="K17" i="10"/>
  <c r="K14" i="10"/>
  <c r="K16" i="10"/>
  <c r="K13" i="10"/>
  <c r="G14" i="10"/>
  <c r="G17" i="10"/>
  <c r="G16" i="10"/>
  <c r="G11" i="10"/>
  <c r="G15" i="10"/>
  <c r="G12" i="10"/>
  <c r="G10" i="10"/>
  <c r="I13" i="10"/>
  <c r="I16" i="10"/>
  <c r="K15" i="10"/>
  <c r="I12" i="10"/>
  <c r="K11" i="10"/>
  <c r="L17" i="10"/>
  <c r="M16" i="10" s="1"/>
  <c r="I14" i="10"/>
  <c r="I17" i="10"/>
  <c r="I15" i="10"/>
  <c r="I11" i="10"/>
  <c r="M13" i="10" l="1"/>
  <c r="M17" i="10"/>
  <c r="M15" i="10"/>
  <c r="M10" i="10"/>
  <c r="M14" i="10"/>
  <c r="M11" i="10"/>
  <c r="M12" i="10"/>
  <c r="G38" i="7" l="1"/>
  <c r="G39" i="7"/>
  <c r="G40" i="7"/>
  <c r="G41" i="7"/>
  <c r="G37" i="7"/>
  <c r="H37" i="7" s="1"/>
  <c r="E42" i="7"/>
  <c r="F42" i="7" l="1"/>
  <c r="F41" i="7"/>
  <c r="F40" i="7"/>
  <c r="F39" i="7"/>
  <c r="F38" i="7"/>
  <c r="F37" i="7"/>
  <c r="C42" i="7" l="1"/>
  <c r="G42" i="7" l="1"/>
  <c r="D41" i="7"/>
  <c r="D37" i="7"/>
  <c r="D40" i="7"/>
  <c r="D39" i="7"/>
  <c r="D42" i="7"/>
  <c r="D38" i="7"/>
  <c r="H39" i="7" l="1"/>
  <c r="H42" i="7" l="1"/>
  <c r="H38" i="7"/>
  <c r="H40" i="7"/>
  <c r="H41" i="7"/>
  <c r="I20" i="1"/>
  <c r="M6" i="11" l="1"/>
  <c r="M33" i="11" s="1"/>
  <c r="N31" i="11" l="1"/>
  <c r="N28" i="11"/>
  <c r="N30" i="11"/>
  <c r="N29" i="11"/>
  <c r="N32" i="11"/>
  <c r="N33" i="11"/>
  <c r="N26" i="11"/>
  <c r="N27" i="11"/>
  <c r="F19" i="11"/>
  <c r="J8" i="11" l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J7" i="11" l="1"/>
  <c r="D7" i="11"/>
  <c r="D16" i="11"/>
  <c r="D12" i="11"/>
  <c r="D13" i="11"/>
  <c r="L7" i="11"/>
  <c r="F7" i="11" l="1"/>
  <c r="E20" i="1" l="1"/>
  <c r="D20" i="1" l="1"/>
  <c r="P19" i="8"/>
  <c r="Y9" i="8" l="1"/>
  <c r="N25" i="11" l="1"/>
  <c r="N24" i="11"/>
  <c r="N22" i="1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8" i="8"/>
  <c r="J18" i="8" s="1"/>
  <c r="T19" i="8"/>
  <c r="H19" i="8"/>
  <c r="S19" i="8"/>
  <c r="O19" i="8"/>
  <c r="K19" i="8"/>
  <c r="M19" i="8" s="1"/>
  <c r="N19" i="8" s="1"/>
  <c r="G19" i="8"/>
  <c r="B17" i="10"/>
  <c r="C11" i="10" s="1"/>
  <c r="D17" i="10"/>
  <c r="E10" i="10" s="1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8" i="8"/>
  <c r="N18" i="8" s="1"/>
  <c r="Q18" i="8"/>
  <c r="R18" i="8" s="1"/>
  <c r="U18" i="8"/>
  <c r="V18" i="8" s="1"/>
  <c r="R20" i="1" l="1"/>
  <c r="S20" i="1" s="1"/>
  <c r="E16" i="10"/>
  <c r="E17" i="10"/>
  <c r="E12" i="10"/>
  <c r="E14" i="10"/>
  <c r="C13" i="10"/>
  <c r="E13" i="10"/>
  <c r="E11" i="10"/>
  <c r="Q19" i="8"/>
  <c r="R19" i="8" s="1"/>
  <c r="Y18" i="8"/>
  <c r="Z18" i="8" s="1"/>
  <c r="C10" i="10"/>
  <c r="C17" i="10"/>
  <c r="C15" i="10"/>
  <c r="C12" i="10"/>
  <c r="E15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19" i="8"/>
  <c r="J19" i="8" s="1"/>
  <c r="E19" i="8"/>
  <c r="F19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19" i="8"/>
  <c r="V19" i="8" s="1"/>
  <c r="Y12" i="8"/>
  <c r="Z12" i="8" s="1"/>
  <c r="X19" i="8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W19" i="8"/>
  <c r="C14" i="10"/>
  <c r="C16" i="10"/>
  <c r="Y19" i="8" l="1"/>
  <c r="Z19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12" i="11"/>
  <c r="N13" i="11"/>
  <c r="N19" i="11"/>
  <c r="N18" i="11"/>
  <c r="N21" i="11"/>
  <c r="N6" i="11"/>
  <c r="N8" i="11"/>
  <c r="N9" i="11"/>
  <c r="N11" i="11"/>
  <c r="N14" i="11"/>
  <c r="N7" i="11"/>
  <c r="N16" i="11"/>
  <c r="N15" i="11"/>
  <c r="N17" i="11"/>
  <c r="N23" i="11"/>
  <c r="N20" i="11"/>
  <c r="N10" i="11"/>
</calcChain>
</file>

<file path=xl/sharedStrings.xml><?xml version="1.0" encoding="utf-8"?>
<sst xmlns="http://schemas.openxmlformats.org/spreadsheetml/2006/main" count="261" uniqueCount="149">
  <si>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</si>
  <si>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</si>
  <si>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</si>
  <si>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</si>
  <si>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</si>
  <si>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</si>
  <si>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</si>
  <si>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</si>
  <si>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</si>
  <si>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</si>
  <si>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</si>
  <si>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</si>
  <si>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</si>
  <si>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</si>
  <si>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</si>
  <si>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</si>
  <si>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</si>
  <si>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</si>
  <si>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</si>
  <si>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</si>
  <si>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</si>
  <si>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</si>
  <si>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</si>
  <si>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</si>
  <si>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</si>
  <si>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</si>
  <si>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</si>
  <si>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</si>
  <si>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</si>
  <si>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</si>
  <si>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</si>
  <si>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</si>
  <si>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</si>
  <si>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</si>
  <si>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</si>
  <si>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</si>
  <si>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</si>
  <si>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</si>
  <si>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</si>
  <si>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</si>
  <si>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</si>
  <si>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</si>
  <si>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</si>
  <si>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</si>
  <si>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</si>
  <si>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</si>
  <si>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</si>
  <si>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</si>
  <si>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</si>
  <si>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</si>
  <si>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</si>
  <si>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</si>
  <si>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</si>
  <si>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</si>
  <si>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</si>
  <si>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</si>
  <si>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</si>
  <si>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</si>
  <si>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</si>
  <si>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</si>
  <si>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</si>
  <si>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</si>
  <si>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</si>
  <si>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</si>
  <si>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</si>
  <si>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</si>
  <si>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</si>
  <si>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</si>
  <si>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</si>
  <si>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</si>
  <si>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</si>
  <si>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</si>
  <si>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</si>
  <si>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</si>
  <si>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</si>
  <si>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</si>
  <si>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</si>
  <si>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</si>
  <si>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</si>
  <si>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</si>
  <si>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</si>
  <si>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</si>
  <si>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</si>
  <si>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</si>
  <si>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</si>
  <si>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</si>
  <si>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</si>
  <si>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</si>
  <si>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</si>
  <si>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</si>
  <si>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</si>
  <si>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</si>
  <si>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</si>
  <si>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</si>
  <si>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</si>
  <si>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</si>
  <si>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</si>
  <si>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</si>
  <si>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</si>
  <si>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</si>
  <si>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</si>
  <si>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</si>
  <si>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</si>
  <si>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</si>
  <si>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</si>
  <si>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</si>
  <si>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</si>
  <si>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</si>
  <si>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</si>
  <si>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</si>
  <si>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</si>
  <si>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</si>
  <si>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</si>
  <si>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</si>
  <si>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</si>
  <si>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</si>
  <si>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</si>
  <si>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</si>
  <si>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</si>
  <si>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</si>
  <si>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</si>
  <si>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</si>
  <si>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</si>
  <si>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</si>
  <si>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</si>
  <si>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</si>
  <si>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</si>
  <si>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SWE</t>
  </si>
  <si>
    <t>ARM</t>
  </si>
  <si>
    <t>LIT</t>
  </si>
  <si>
    <t>NET</t>
  </si>
  <si>
    <t>EST</t>
  </si>
  <si>
    <t>κάτω από 3 μήνες</t>
  </si>
  <si>
    <t>CAN</t>
  </si>
  <si>
    <t>ITA</t>
  </si>
  <si>
    <t>CRO</t>
  </si>
  <si>
    <t>IRN</t>
  </si>
  <si>
    <t>PRT</t>
  </si>
  <si>
    <t>UKR</t>
  </si>
  <si>
    <t>Μάιος 2020</t>
  </si>
  <si>
    <t>ΜΑΙΟΣ</t>
  </si>
  <si>
    <t>Μάης'20</t>
  </si>
  <si>
    <t>PIVOT READY LONG TERM</t>
  </si>
  <si>
    <t>Ιούν.'20</t>
  </si>
  <si>
    <t xml:space="preserve">      ΠΑΝΩ ΑΠΟ 12 ΜΗΝΕΣ ΚΑΤΑ ΚΟΙΝΟΤΗΤΑ ΚΑΙ ΕΠΑΡΧΙΑ -ΙΟΥΝΙΟΣ 2020</t>
  </si>
  <si>
    <t>ΕΓΓΡΑΦΗΣ ΠΑΝΩ ΑΠΟ 12 ΜΗΝΕΣ ΚΑΤΑ ΧΩΡΑ ΠΡΟΕΛΕΥΣΗΣ -ΙΟΥΝΙΟΣ 2020</t>
  </si>
  <si>
    <t>ΠΙΝΑΚΑΣ 25: ΔΙΑΡΚΕΙΑ ΑΝΕΡΓΙΑΣ ΚΑΤΑ ΕΠΑΡΧΙΑ ΤΟN ΙΟΥΝΙΟ ΤΟΥ 2020</t>
  </si>
  <si>
    <t>ΙΟΥΝΙΟΣ</t>
  </si>
  <si>
    <t>Ιούνιος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</si>
</sst>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9"/>
      <name val="Calibri"/>
      <family val="2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5" fillId="0" borderId="3" xfId="0" applyNumberFormat="1" applyFont="1" applyBorder="1"/>
    <xf numFmtId="9" fontId="45" fillId="0" borderId="3" xfId="0" applyNumberFormat="1" applyFont="1" applyBorder="1"/>
    <xf numFmtId="0" fontId="0" fillId="0" borderId="1" xfId="0" applyNumberFormat="1" applyBorder="1"/>
    <xf numFmtId="0" fontId="45" fillId="0" borderId="6" xfId="0" applyFont="1" applyBorder="1"/>
    <xf numFmtId="3" fontId="45" fillId="0" borderId="1" xfId="0" applyNumberFormat="1" applyFont="1" applyBorder="1"/>
    <xf numFmtId="9" fontId="45" fillId="0" borderId="1" xfId="0" applyNumberFormat="1" applyFont="1" applyBorder="1"/>
    <xf numFmtId="0" fontId="45" fillId="0" borderId="5" xfId="0" applyFont="1" applyBorder="1"/>
    <xf numFmtId="3" fontId="45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7" fillId="0" borderId="0" xfId="0" applyFont="1"/>
    <xf numFmtId="0" fontId="49" fillId="0" borderId="0" xfId="0" applyFont="1"/>
    <xf numFmtId="164" fontId="49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50" fillId="0" borderId="0" xfId="0" applyFont="1"/>
    <xf numFmtId="0" fontId="30" fillId="0" borderId="0" xfId="0" applyFont="1"/>
    <xf numFmtId="0" fontId="0" fillId="0" borderId="0" xfId="0" applyFont="1"/>
    <xf numFmtId="0" fontId="51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2" fillId="0" borderId="0" xfId="0" applyFont="1"/>
    <xf numFmtId="0" fontId="0" fillId="0" borderId="1" xfId="0" applyBorder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0" fontId="17" fillId="0" borderId="3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5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3" fontId="57" fillId="0" borderId="1" xfId="0" applyNumberFormat="1" applyFont="1" applyFill="1" applyBorder="1"/>
    <xf numFmtId="9" fontId="46" fillId="0" borderId="2" xfId="2" applyNumberFormat="1" applyFont="1" applyFill="1" applyBorder="1"/>
    <xf numFmtId="0" fontId="48" fillId="0" borderId="0" xfId="0" applyFont="1" applyAlignment="1">
      <alignment horizontal="left"/>
    </xf>
    <xf numFmtId="0" fontId="58" fillId="0" borderId="1" xfId="0" applyNumberFormat="1" applyFont="1" applyBorder="1"/>
    <xf numFmtId="0" fontId="59" fillId="0" borderId="0" xfId="0" applyFont="1" applyBorder="1" applyAlignment="1">
      <alignment horizontal="left"/>
    </xf>
    <xf numFmtId="0" fontId="59" fillId="0" borderId="0" xfId="0" applyFont="1" applyBorder="1"/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164" fontId="22" fillId="0" borderId="4" xfId="2" applyNumberFormat="1" applyFont="1" applyFill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3" fillId="0" borderId="6" xfId="0" applyFont="1" applyBorder="1"/>
    <xf numFmtId="0" fontId="54" fillId="0" borderId="6" xfId="0" applyFont="1" applyBorder="1"/>
    <xf numFmtId="164" fontId="53" fillId="0" borderId="1" xfId="0" applyNumberFormat="1" applyFont="1" applyBorder="1" applyAlignment="1">
      <alignment horizontal="center"/>
    </xf>
    <xf numFmtId="164" fontId="53" fillId="0" borderId="2" xfId="0" applyNumberFormat="1" applyFont="1" applyBorder="1" applyAlignment="1">
      <alignment horizontal="center"/>
    </xf>
    <xf numFmtId="3" fontId="54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4" fillId="6" borderId="1" xfId="0" applyNumberFormat="1" applyFont="1" applyFill="1" applyBorder="1"/>
    <xf numFmtId="3" fontId="0" fillId="0" borderId="0" xfId="0" applyNumberFormat="1"/>
    <xf numFmtId="0" fontId="53" fillId="0" borderId="5" xfId="0" applyFont="1" applyBorder="1"/>
    <xf numFmtId="3" fontId="53" fillId="0" borderId="3" xfId="0" applyNumberFormat="1" applyFont="1" applyBorder="1"/>
    <xf numFmtId="164" fontId="53" fillId="0" borderId="3" xfId="0" applyNumberFormat="1" applyFont="1" applyBorder="1"/>
    <xf numFmtId="3" fontId="54" fillId="5" borderId="3" xfId="0" applyNumberFormat="1" applyFont="1" applyFill="1" applyBorder="1"/>
    <xf numFmtId="164" fontId="53" fillId="0" borderId="4" xfId="0" applyNumberFormat="1" applyFont="1" applyBorder="1"/>
    <xf numFmtId="9" fontId="53" fillId="0" borderId="3" xfId="0" applyNumberFormat="1" applyFont="1" applyBorder="1"/>
    <xf numFmtId="9" fontId="54" fillId="0" borderId="1" xfId="0" applyNumberFormat="1" applyFont="1" applyBorder="1"/>
    <xf numFmtId="164" fontId="54" fillId="0" borderId="1" xfId="0" applyNumberFormat="1" applyFont="1" applyBorder="1"/>
    <xf numFmtId="9" fontId="54" fillId="6" borderId="1" xfId="0" applyNumberFormat="1" applyFont="1" applyFill="1" applyBorder="1"/>
    <xf numFmtId="164" fontId="54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60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9" fontId="45" fillId="0" borderId="2" xfId="0" applyNumberFormat="1" applyFont="1" applyBorder="1"/>
    <xf numFmtId="9" fontId="45" fillId="0" borderId="4" xfId="0" applyNumberFormat="1" applyFont="1" applyBorder="1"/>
    <xf numFmtId="0" fontId="10" fillId="0" borderId="10" xfId="0" applyFont="1" applyFill="1" applyBorder="1" applyAlignment="1">
      <alignment horizontal="right"/>
    </xf>
    <xf numFmtId="0" fontId="43" fillId="0" borderId="1" xfId="0" applyNumberFormat="1" applyFont="1" applyBorder="1"/>
    <xf numFmtId="3" fontId="46" fillId="0" borderId="1" xfId="0" applyNumberFormat="1" applyFont="1" applyFill="1" applyBorder="1"/>
    <xf numFmtId="9" fontId="46" fillId="0" borderId="1" xfId="2" applyNumberFormat="1" applyFont="1" applyFill="1" applyBorder="1"/>
    <xf numFmtId="9" fontId="31" fillId="7" borderId="4" xfId="2" applyNumberFormat="1" applyFont="1" applyFill="1" applyBorder="1"/>
    <xf numFmtId="3" fontId="29" fillId="0" borderId="1" xfId="0" applyNumberFormat="1" applyFont="1" applyBorder="1"/>
    <xf numFmtId="3" fontId="29" fillId="0" borderId="1" xfId="0" applyNumberFormat="1" applyFont="1" applyFill="1" applyBorder="1"/>
    <xf numFmtId="3" fontId="29" fillId="6" borderId="1" xfId="0" applyNumberFormat="1" applyFont="1" applyFill="1" applyBorder="1"/>
    <xf numFmtId="0" fontId="56" fillId="6" borderId="1" xfId="0" applyFont="1" applyFill="1" applyBorder="1"/>
    <xf numFmtId="1" fontId="62" fillId="0" borderId="3" xfId="0" applyNumberFormat="1" applyFont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26" fillId="0" borderId="16" xfId="0" applyFont="1" applyBorder="1"/>
    <xf numFmtId="0" fontId="28" fillId="0" borderId="17" xfId="0" applyFont="1" applyBorder="1"/>
    <xf numFmtId="0" fontId="27" fillId="0" borderId="17" xfId="0" applyFont="1" applyBorder="1"/>
    <xf numFmtId="164" fontId="28" fillId="0" borderId="18" xfId="0" applyNumberFormat="1" applyFont="1" applyBorder="1"/>
    <xf numFmtId="0" fontId="26" fillId="0" borderId="8" xfId="0" applyFont="1" applyBorder="1"/>
    <xf numFmtId="0" fontId="29" fillId="0" borderId="8" xfId="0" applyFont="1" applyBorder="1"/>
    <xf numFmtId="164" fontId="26" fillId="0" borderId="9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164" fontId="54" fillId="0" borderId="2" xfId="0" applyNumberFormat="1" applyFont="1" applyBorder="1"/>
    <xf numFmtId="0" fontId="61" fillId="6" borderId="6" xfId="0" applyFont="1" applyFill="1" applyBorder="1" applyAlignment="1">
      <alignment horizontal="left"/>
    </xf>
    <xf numFmtId="164" fontId="54" fillId="6" borderId="2" xfId="0" applyNumberFormat="1" applyFont="1" applyFill="1" applyBorder="1"/>
    <xf numFmtId="0" fontId="54" fillId="6" borderId="6" xfId="0" applyFont="1" applyFill="1" applyBorder="1"/>
    <xf numFmtId="0" fontId="0" fillId="0" borderId="0" xfId="0" applyNumberFormat="1"/>
    <xf numFmtId="3" fontId="11" fillId="0" borderId="1" xfId="0" applyNumberFormat="1" applyFont="1" applyBorder="1"/>
    <xf numFmtId="0" fontId="45" fillId="0" borderId="6" xfId="0" applyFont="1" applyFill="1" applyBorder="1"/>
    <xf numFmtId="3" fontId="45" fillId="0" borderId="1" xfId="0" applyNumberFormat="1" applyFont="1" applyFill="1" applyBorder="1"/>
    <xf numFmtId="9" fontId="45" fillId="0" borderId="1" xfId="0" applyNumberFormat="1" applyFont="1" applyFill="1" applyBorder="1"/>
    <xf numFmtId="9" fontId="45" fillId="0" borderId="2" xfId="0" applyNumberFormat="1" applyFont="1" applyFill="1" applyBorder="1"/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3" fontId="62" fillId="6" borderId="1" xfId="0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tabSelected="1" topLeftCell="A4" zoomScale="97" zoomScaleNormal="97" workbookViewId="0">
      <selection activeCell="H27" sqref="H27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6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4" t="s">
        <v>95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146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.7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17" t="s">
        <v>65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20" t="s">
        <v>14</v>
      </c>
      <c r="D8" s="220"/>
      <c r="E8" s="220" t="s">
        <v>79</v>
      </c>
      <c r="F8" s="220"/>
      <c r="G8" s="220" t="s">
        <v>16</v>
      </c>
      <c r="H8" s="220"/>
      <c r="I8" s="220" t="s">
        <v>50</v>
      </c>
      <c r="J8" s="220"/>
      <c r="K8" s="220" t="s">
        <v>17</v>
      </c>
      <c r="L8" s="220"/>
      <c r="M8" s="220" t="s">
        <v>18</v>
      </c>
      <c r="N8" s="221"/>
      <c r="O8" s="96"/>
      <c r="P8" s="94"/>
      <c r="Q8" s="94"/>
    </row>
    <row r="9" spans="1:18">
      <c r="A9" s="19"/>
      <c r="B9" s="78"/>
      <c r="C9" s="173" t="s">
        <v>67</v>
      </c>
      <c r="D9" s="173" t="s">
        <v>23</v>
      </c>
      <c r="E9" s="173" t="s">
        <v>67</v>
      </c>
      <c r="F9" s="173" t="s">
        <v>23</v>
      </c>
      <c r="G9" s="173" t="s">
        <v>67</v>
      </c>
      <c r="H9" s="173" t="s">
        <v>23</v>
      </c>
      <c r="I9" s="173" t="s">
        <v>67</v>
      </c>
      <c r="J9" s="173" t="s">
        <v>23</v>
      </c>
      <c r="K9" s="173" t="s">
        <v>67</v>
      </c>
      <c r="L9" s="173" t="s">
        <v>23</v>
      </c>
      <c r="M9" s="173" t="s">
        <v>67</v>
      </c>
      <c r="N9" s="174" t="s">
        <v>23</v>
      </c>
      <c r="O9" s="96"/>
      <c r="P9" s="94"/>
      <c r="Q9" s="94"/>
    </row>
    <row r="10" spans="1:18">
      <c r="A10" s="19"/>
      <c r="B10" s="78" t="s">
        <v>77</v>
      </c>
      <c r="C10" s="79">
        <v>2395</v>
      </c>
      <c r="D10" s="80">
        <f t="shared" ref="D10:D15" si="0">C10/$C$15</f>
        <v>7.6866294370627128E-2</v>
      </c>
      <c r="E10" s="197">
        <v>882</v>
      </c>
      <c r="F10" s="80">
        <f>E10/$E$15</f>
        <v>0.10491257285595337</v>
      </c>
      <c r="G10" s="197">
        <v>138</v>
      </c>
      <c r="H10" s="80">
        <f>G10/$G$15</f>
        <v>2.2667542706964521E-2</v>
      </c>
      <c r="I10" s="197">
        <v>424</v>
      </c>
      <c r="J10" s="80">
        <f>I10/$I$15</f>
        <v>7.8214351595646561E-2</v>
      </c>
      <c r="K10" s="197">
        <v>711</v>
      </c>
      <c r="L10" s="80">
        <f>K10/$K$15</f>
        <v>0.10053733031674209</v>
      </c>
      <c r="M10" s="197">
        <v>240</v>
      </c>
      <c r="N10" s="175">
        <f>M10/$M$15</f>
        <v>5.7553956834532377E-2</v>
      </c>
      <c r="O10" s="97"/>
      <c r="P10" s="94"/>
      <c r="Q10" s="94"/>
    </row>
    <row r="11" spans="1:18">
      <c r="A11" s="19"/>
      <c r="B11" s="78" t="s">
        <v>80</v>
      </c>
      <c r="C11" s="79">
        <v>5650</v>
      </c>
      <c r="D11" s="80">
        <f t="shared" si="0"/>
        <v>0.181333846845112</v>
      </c>
      <c r="E11" s="197">
        <v>1853</v>
      </c>
      <c r="F11" s="80">
        <f t="shared" ref="F11:F15" si="1">E11/$E$15</f>
        <v>0.2204115617937433</v>
      </c>
      <c r="G11" s="197">
        <v>413</v>
      </c>
      <c r="H11" s="80">
        <f t="shared" ref="H11:H15" si="2">G11/$G$15</f>
        <v>6.7838370565045991E-2</v>
      </c>
      <c r="I11" s="197">
        <v>1024</v>
      </c>
      <c r="J11" s="80">
        <f t="shared" ref="J11:J15" si="3">I11/$I$15</f>
        <v>0.18889503781590111</v>
      </c>
      <c r="K11" s="197">
        <v>1652</v>
      </c>
      <c r="L11" s="80">
        <f t="shared" ref="L11:L15" si="4">K11/$K$15</f>
        <v>0.23359728506787331</v>
      </c>
      <c r="M11" s="197">
        <v>708</v>
      </c>
      <c r="N11" s="175">
        <f t="shared" ref="N11:N15" si="5">M11/$M$15</f>
        <v>0.16978417266187051</v>
      </c>
      <c r="O11" s="97"/>
      <c r="P11" s="94"/>
      <c r="Q11" s="94"/>
    </row>
    <row r="12" spans="1:18">
      <c r="A12" s="19"/>
      <c r="B12" s="78" t="s">
        <v>81</v>
      </c>
      <c r="C12" s="79">
        <v>6403</v>
      </c>
      <c r="D12" s="80">
        <f t="shared" si="0"/>
        <v>0.20550099492907117</v>
      </c>
      <c r="E12" s="197">
        <v>1934</v>
      </c>
      <c r="F12" s="80">
        <f t="shared" si="1"/>
        <v>0.23004638991316759</v>
      </c>
      <c r="G12" s="197">
        <v>697</v>
      </c>
      <c r="H12" s="80">
        <f t="shared" si="2"/>
        <v>0.11448751642575558</v>
      </c>
      <c r="I12" s="197">
        <v>1180</v>
      </c>
      <c r="J12" s="80">
        <f t="shared" si="3"/>
        <v>0.21767201623316731</v>
      </c>
      <c r="K12" s="197">
        <v>1733</v>
      </c>
      <c r="L12" s="80">
        <f t="shared" si="4"/>
        <v>0.24505090497737556</v>
      </c>
      <c r="M12" s="197">
        <v>859</v>
      </c>
      <c r="N12" s="175">
        <f t="shared" si="5"/>
        <v>0.20599520383693046</v>
      </c>
      <c r="O12" s="97"/>
      <c r="P12" s="94"/>
      <c r="Q12" s="94"/>
    </row>
    <row r="13" spans="1:18">
      <c r="A13" s="19"/>
      <c r="B13" s="78" t="s">
        <v>82</v>
      </c>
      <c r="C13" s="79">
        <v>12469</v>
      </c>
      <c r="D13" s="80">
        <f t="shared" si="0"/>
        <v>0.4001861480197702</v>
      </c>
      <c r="E13" s="197">
        <v>1923</v>
      </c>
      <c r="F13" s="80">
        <f t="shared" si="1"/>
        <v>0.22873795646485073</v>
      </c>
      <c r="G13" s="197">
        <v>4762</v>
      </c>
      <c r="H13" s="80">
        <f t="shared" si="2"/>
        <v>0.78219448094612354</v>
      </c>
      <c r="I13" s="197">
        <v>2209</v>
      </c>
      <c r="J13" s="80">
        <f t="shared" si="3"/>
        <v>0.40748939310090387</v>
      </c>
      <c r="K13" s="197">
        <v>1707</v>
      </c>
      <c r="L13" s="80">
        <f t="shared" si="4"/>
        <v>0.24137443438914027</v>
      </c>
      <c r="M13" s="197">
        <v>1868</v>
      </c>
      <c r="N13" s="175">
        <f t="shared" si="5"/>
        <v>0.44796163069544365</v>
      </c>
      <c r="O13" s="97"/>
      <c r="P13" s="94"/>
      <c r="Q13" s="94"/>
    </row>
    <row r="14" spans="1:18">
      <c r="A14" s="19"/>
      <c r="B14" s="206" t="s">
        <v>83</v>
      </c>
      <c r="C14" s="207">
        <v>4241</v>
      </c>
      <c r="D14" s="208">
        <f t="shared" si="0"/>
        <v>0.13611271583541948</v>
      </c>
      <c r="E14" s="198">
        <v>1815</v>
      </c>
      <c r="F14" s="208">
        <f t="shared" si="1"/>
        <v>0.21589151897228501</v>
      </c>
      <c r="G14" s="198">
        <v>78</v>
      </c>
      <c r="H14" s="208">
        <f t="shared" si="2"/>
        <v>1.2812089356110381E-2</v>
      </c>
      <c r="I14" s="198">
        <v>584</v>
      </c>
      <c r="J14" s="208">
        <f t="shared" si="3"/>
        <v>0.10772920125438111</v>
      </c>
      <c r="K14" s="198">
        <v>1269</v>
      </c>
      <c r="L14" s="208">
        <f t="shared" si="4"/>
        <v>0.17944004524886878</v>
      </c>
      <c r="M14" s="198">
        <v>495</v>
      </c>
      <c r="N14" s="209">
        <f t="shared" si="5"/>
        <v>0.11870503597122302</v>
      </c>
      <c r="O14" s="97"/>
      <c r="P14" s="94"/>
      <c r="Q14" s="94"/>
    </row>
    <row r="15" spans="1:18" ht="15.75" thickBot="1">
      <c r="A15" s="19"/>
      <c r="B15" s="81" t="s">
        <v>19</v>
      </c>
      <c r="C15" s="82">
        <f>SUM(C10:C14)</f>
        <v>31158</v>
      </c>
      <c r="D15" s="76">
        <f t="shared" si="0"/>
        <v>1</v>
      </c>
      <c r="E15" s="75">
        <f>SUM(E10:E14)</f>
        <v>8407</v>
      </c>
      <c r="F15" s="76">
        <f t="shared" si="1"/>
        <v>1</v>
      </c>
      <c r="G15" s="75">
        <f>SUM(G10:G14)</f>
        <v>6088</v>
      </c>
      <c r="H15" s="76">
        <f t="shared" si="2"/>
        <v>1</v>
      </c>
      <c r="I15" s="75">
        <f>SUM(I10:I14)</f>
        <v>5421</v>
      </c>
      <c r="J15" s="76">
        <f t="shared" si="3"/>
        <v>1</v>
      </c>
      <c r="K15" s="75">
        <f>SUM(K10:K14)</f>
        <v>7072</v>
      </c>
      <c r="L15" s="76">
        <f t="shared" si="4"/>
        <v>1</v>
      </c>
      <c r="M15" s="75">
        <f>SUM(M10:M14)</f>
        <v>4170</v>
      </c>
      <c r="N15" s="176">
        <f t="shared" si="5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33" ht="15.75" thickBot="1">
      <c r="A17"/>
      <c r="B17" s="126" t="s">
        <v>98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38"/>
      <c r="N17" s="19"/>
      <c r="O17" s="19"/>
      <c r="P17" s="19"/>
      <c r="Q17" s="19"/>
      <c r="R17" s="8" t="s">
        <v>84</v>
      </c>
    </row>
    <row r="18" spans="1:33">
      <c r="A18" s="38"/>
      <c r="B18" s="140"/>
      <c r="C18" s="223" t="s">
        <v>140</v>
      </c>
      <c r="D18" s="223"/>
      <c r="E18" s="223" t="s">
        <v>147</v>
      </c>
      <c r="F18" s="223"/>
      <c r="G18" s="223"/>
      <c r="H18" s="223"/>
      <c r="I18" s="223"/>
      <c r="J18" s="223"/>
      <c r="K18" s="223"/>
      <c r="L18" s="224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>
      <c r="A19" s="38"/>
      <c r="B19" s="141" t="s">
        <v>76</v>
      </c>
      <c r="C19" s="225">
        <v>2020</v>
      </c>
      <c r="D19" s="225"/>
      <c r="E19" s="225">
        <v>2019</v>
      </c>
      <c r="F19" s="225"/>
      <c r="G19" s="225">
        <v>2020</v>
      </c>
      <c r="H19" s="225"/>
      <c r="I19" s="225" t="s">
        <v>104</v>
      </c>
      <c r="J19" s="225"/>
      <c r="K19" s="225" t="s">
        <v>52</v>
      </c>
      <c r="L19" s="226"/>
      <c r="M19" s="38"/>
      <c r="N19" s="38"/>
      <c r="O19" s="222"/>
      <c r="P19" s="222"/>
      <c r="Q19"/>
      <c r="R1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3" ht="15.75">
      <c r="A20" s="38"/>
      <c r="B20" s="142"/>
      <c r="C20" s="189" t="s">
        <v>67</v>
      </c>
      <c r="D20" s="143" t="s">
        <v>23</v>
      </c>
      <c r="E20" s="189" t="s">
        <v>67</v>
      </c>
      <c r="F20" s="143" t="s">
        <v>23</v>
      </c>
      <c r="G20" s="189" t="s">
        <v>67</v>
      </c>
      <c r="H20" s="143" t="s">
        <v>23</v>
      </c>
      <c r="I20" s="189" t="s">
        <v>67</v>
      </c>
      <c r="J20" s="143" t="s">
        <v>23</v>
      </c>
      <c r="K20" s="189" t="s">
        <v>67</v>
      </c>
      <c r="L20" s="144" t="s">
        <v>23</v>
      </c>
      <c r="M20" s="38"/>
      <c r="N20"/>
      <c r="O20" s="132"/>
      <c r="P20"/>
      <c r="Q20"/>
      <c r="R2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3" ht="15.75">
      <c r="A21" s="38"/>
      <c r="B21" s="142" t="s">
        <v>77</v>
      </c>
      <c r="C21" s="182">
        <v>888</v>
      </c>
      <c r="D21" s="156">
        <f>C21/C28</f>
        <v>2.9995946493717066E-2</v>
      </c>
      <c r="E21" s="197">
        <v>2299</v>
      </c>
      <c r="F21" s="156">
        <f>E21/E28</f>
        <v>0.12125527426160337</v>
      </c>
      <c r="G21" s="197">
        <v>2395</v>
      </c>
      <c r="H21" s="156">
        <f>G21/G28</f>
        <v>7.6866294370627128E-2</v>
      </c>
      <c r="I21" s="145">
        <f t="shared" ref="I21:I26" si="6">G21-E21</f>
        <v>96</v>
      </c>
      <c r="J21" s="157">
        <f t="shared" ref="J21:J27" si="7">I21/E21</f>
        <v>4.1757285776424534E-2</v>
      </c>
      <c r="K21" s="145">
        <f>G21-C21</f>
        <v>1507</v>
      </c>
      <c r="L21" s="200">
        <f t="shared" ref="L21:L27" si="8">K21/G21</f>
        <v>0.62922755741127345</v>
      </c>
      <c r="M21" s="38"/>
      <c r="N21"/>
      <c r="O21" s="133"/>
      <c r="P21"/>
      <c r="Q21"/>
      <c r="R2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3" ht="15.75">
      <c r="A22" s="38"/>
      <c r="B22" s="142" t="s">
        <v>105</v>
      </c>
      <c r="C22" s="183">
        <v>6121</v>
      </c>
      <c r="D22" s="156">
        <f>C22/C28</f>
        <v>0.20676259964869612</v>
      </c>
      <c r="E22" s="198">
        <v>5827</v>
      </c>
      <c r="F22" s="156">
        <f>E22/E28</f>
        <v>0.30733122362869197</v>
      </c>
      <c r="G22" s="198">
        <v>5650</v>
      </c>
      <c r="H22" s="156">
        <f>G22/G28</f>
        <v>0.181333846845112</v>
      </c>
      <c r="I22" s="145">
        <f t="shared" si="6"/>
        <v>-177</v>
      </c>
      <c r="J22" s="157">
        <f t="shared" si="7"/>
        <v>-3.0375836622618842E-2</v>
      </c>
      <c r="K22" s="145">
        <f t="shared" ref="K22:K28" si="9">G22-C22</f>
        <v>-471</v>
      </c>
      <c r="L22" s="200">
        <f t="shared" si="8"/>
        <v>-8.336283185840708E-2</v>
      </c>
      <c r="M22" s="38"/>
      <c r="N22"/>
      <c r="O22" s="133"/>
      <c r="P22"/>
      <c r="Q22"/>
      <c r="R2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3" ht="15.75">
      <c r="A23" s="38"/>
      <c r="B23" s="201" t="s">
        <v>132</v>
      </c>
      <c r="C23" s="184">
        <v>7009</v>
      </c>
      <c r="D23" s="158">
        <f>C23/C28</f>
        <v>0.23675854614241318</v>
      </c>
      <c r="E23" s="199">
        <v>8126</v>
      </c>
      <c r="F23" s="158">
        <f>E23/E28</f>
        <v>0.42858649789029535</v>
      </c>
      <c r="G23" s="199">
        <v>8045</v>
      </c>
      <c r="H23" s="158">
        <f>G23/G28</f>
        <v>0.25820014121573914</v>
      </c>
      <c r="I23" s="148">
        <f t="shared" si="6"/>
        <v>-81</v>
      </c>
      <c r="J23" s="159">
        <f t="shared" si="7"/>
        <v>-9.9680039379768642E-3</v>
      </c>
      <c r="K23" s="148">
        <f t="shared" si="9"/>
        <v>1036</v>
      </c>
      <c r="L23" s="202">
        <f t="shared" si="8"/>
        <v>0.12877563704164077</v>
      </c>
      <c r="M23" s="38"/>
      <c r="N23"/>
      <c r="O23" s="133"/>
      <c r="P23"/>
      <c r="Q23"/>
      <c r="R2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3" ht="15.75">
      <c r="A24" s="38"/>
      <c r="B24" s="142" t="s">
        <v>106</v>
      </c>
      <c r="C24" s="183">
        <v>6502</v>
      </c>
      <c r="D24" s="156">
        <f>C24/C28</f>
        <v>0.21963248209701391</v>
      </c>
      <c r="E24" s="198">
        <v>3145</v>
      </c>
      <c r="F24" s="156">
        <f>E24/E28</f>
        <v>0.16587552742616032</v>
      </c>
      <c r="G24" s="198">
        <v>6403</v>
      </c>
      <c r="H24" s="156">
        <f>G24/G28</f>
        <v>0.20550099492907117</v>
      </c>
      <c r="I24" s="145">
        <f t="shared" si="6"/>
        <v>3258</v>
      </c>
      <c r="J24" s="157">
        <f t="shared" si="7"/>
        <v>1.0359300476947535</v>
      </c>
      <c r="K24" s="145">
        <f t="shared" si="9"/>
        <v>-99</v>
      </c>
      <c r="L24" s="200">
        <f t="shared" si="8"/>
        <v>-1.5461502420740278E-2</v>
      </c>
      <c r="M24" s="38"/>
      <c r="N24"/>
      <c r="O24" s="132"/>
      <c r="P24"/>
      <c r="Q24" s="146"/>
      <c r="R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3" ht="15.75">
      <c r="A25" s="38"/>
      <c r="B25" s="142" t="s">
        <v>107</v>
      </c>
      <c r="C25" s="183">
        <v>12133</v>
      </c>
      <c r="D25" s="156">
        <f>C25/C28</f>
        <v>0.40984326442372654</v>
      </c>
      <c r="E25" s="198">
        <v>3269</v>
      </c>
      <c r="F25" s="156">
        <f>E25/E28</f>
        <v>0.172415611814346</v>
      </c>
      <c r="G25" s="198">
        <v>12469</v>
      </c>
      <c r="H25" s="156">
        <f>G25/G28</f>
        <v>0.4001861480197702</v>
      </c>
      <c r="I25" s="145">
        <f t="shared" si="6"/>
        <v>9200</v>
      </c>
      <c r="J25" s="157">
        <f t="shared" si="7"/>
        <v>2.8143163046803306</v>
      </c>
      <c r="K25" s="145">
        <f t="shared" si="9"/>
        <v>336</v>
      </c>
      <c r="L25" s="200">
        <f t="shared" si="8"/>
        <v>2.6946828133771753E-2</v>
      </c>
      <c r="M25" s="38"/>
      <c r="N25"/>
      <c r="O25" s="132"/>
      <c r="P25"/>
      <c r="Q25" s="146"/>
      <c r="R2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47"/>
    </row>
    <row r="26" spans="1:33" ht="15.75">
      <c r="A26" s="38"/>
      <c r="B26" s="203" t="s">
        <v>108</v>
      </c>
      <c r="C26" s="184">
        <v>3960</v>
      </c>
      <c r="D26" s="158">
        <f>C26/C28</f>
        <v>0.13376570733684637</v>
      </c>
      <c r="E26" s="243">
        <v>4420</v>
      </c>
      <c r="F26" s="158">
        <f>E26/E28</f>
        <v>0.23312236286919832</v>
      </c>
      <c r="G26" s="243">
        <v>4241</v>
      </c>
      <c r="H26" s="158">
        <f>G26/G28</f>
        <v>0.13611271583541948</v>
      </c>
      <c r="I26" s="148">
        <f t="shared" si="6"/>
        <v>-179</v>
      </c>
      <c r="J26" s="159">
        <f t="shared" si="7"/>
        <v>-4.0497737556561088E-2</v>
      </c>
      <c r="K26" s="148">
        <f t="shared" si="9"/>
        <v>281</v>
      </c>
      <c r="L26" s="202">
        <f t="shared" si="8"/>
        <v>6.62579580287668E-2</v>
      </c>
      <c r="M26" s="146"/>
      <c r="N26"/>
      <c r="O26" s="132"/>
      <c r="P26"/>
      <c r="Q26" s="146"/>
      <c r="R2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9"/>
    </row>
    <row r="27" spans="1:33">
      <c r="A27" s="38"/>
      <c r="B27" s="203" t="s">
        <v>109</v>
      </c>
      <c r="C27" s="243">
        <v>16093</v>
      </c>
      <c r="D27" s="158">
        <f>C27/C28</f>
        <v>0.54360897176057288</v>
      </c>
      <c r="E27" s="243">
        <v>7689</v>
      </c>
      <c r="F27" s="158">
        <f>E27/E28</f>
        <v>0.4055379746835443</v>
      </c>
      <c r="G27" s="243">
        <v>16710</v>
      </c>
      <c r="H27" s="158">
        <f>G27/G28</f>
        <v>0.53629886385518966</v>
      </c>
      <c r="I27" s="148">
        <f>SUM(I25,I26)</f>
        <v>9021</v>
      </c>
      <c r="J27" s="159">
        <f t="shared" si="7"/>
        <v>1.1732344908310575</v>
      </c>
      <c r="K27" s="185">
        <f t="shared" ref="K27" si="10">K25+K26</f>
        <v>617</v>
      </c>
      <c r="L27" s="202">
        <f t="shared" si="8"/>
        <v>3.6923997606223821E-2</v>
      </c>
      <c r="M27" s="146"/>
      <c r="N27" s="146"/>
      <c r="O27"/>
      <c r="P27"/>
      <c r="Q27"/>
      <c r="R27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9"/>
    </row>
    <row r="28" spans="1:33" ht="15.75" thickBot="1">
      <c r="A28" s="38"/>
      <c r="B28" s="150" t="s">
        <v>110</v>
      </c>
      <c r="C28" s="186">
        <f t="shared" ref="C28" si="11">C21+C22+C24+C25+C26</f>
        <v>29604</v>
      </c>
      <c r="D28" s="155">
        <f>C28/C28</f>
        <v>1</v>
      </c>
      <c r="E28" s="186">
        <f t="shared" ref="E28" si="12">E21+E22+E24+E25+E26</f>
        <v>18960</v>
      </c>
      <c r="F28" s="155">
        <f>E28/E28</f>
        <v>1</v>
      </c>
      <c r="G28" s="186">
        <f>G21+G22+G24+G25+G26</f>
        <v>31158</v>
      </c>
      <c r="H28" s="155">
        <v>1</v>
      </c>
      <c r="I28" s="151">
        <f>SUM(I21,I22,I24,I27)</f>
        <v>12198</v>
      </c>
      <c r="J28" s="152">
        <f>I28/E28</f>
        <v>0.64335443037974682</v>
      </c>
      <c r="K28" s="153">
        <f t="shared" si="9"/>
        <v>1554</v>
      </c>
      <c r="L28" s="154">
        <f>K28/G28</f>
        <v>4.9874831503947621E-2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3" ht="10.9" customHeight="1">
      <c r="A29"/>
      <c r="B29" s="12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38"/>
      <c r="N29" s="19"/>
      <c r="O29" s="19"/>
      <c r="P29" s="19"/>
      <c r="Q29" s="19"/>
    </row>
    <row r="30" spans="1:33">
      <c r="A30"/>
      <c r="B30" s="126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38"/>
      <c r="N30" s="19"/>
      <c r="O30" s="19"/>
      <c r="P30" s="19"/>
      <c r="Q30" s="19"/>
    </row>
    <row r="31" spans="1:33" hidden="1">
      <c r="A31"/>
      <c r="B31" s="126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38"/>
      <c r="N31" s="19"/>
      <c r="O31" s="19"/>
      <c r="P31" s="19"/>
      <c r="Q31" s="19"/>
    </row>
    <row r="32" spans="1:33">
      <c r="A32" s="85" t="s">
        <v>102</v>
      </c>
      <c r="B32" s="130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.7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215" t="s">
        <v>96</v>
      </c>
      <c r="D34" s="215"/>
      <c r="E34" s="215"/>
      <c r="F34" s="215"/>
      <c r="G34" s="215"/>
      <c r="H34" s="216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210" t="s">
        <v>139</v>
      </c>
      <c r="D35" s="211"/>
      <c r="E35" s="210" t="s">
        <v>148</v>
      </c>
      <c r="F35" s="211"/>
      <c r="G35" s="212" t="s">
        <v>52</v>
      </c>
      <c r="H35" s="213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205">
        <v>1753</v>
      </c>
      <c r="D37" s="50">
        <f>C37/C42</f>
        <v>0.44267676767676767</v>
      </c>
      <c r="E37" s="205">
        <v>1815</v>
      </c>
      <c r="F37" s="50">
        <f>E37/E42</f>
        <v>0.42796510257014853</v>
      </c>
      <c r="G37" s="51">
        <f>E37-C37</f>
        <v>62</v>
      </c>
      <c r="H37" s="127">
        <f>G37/C41</f>
        <v>0.13596491228070176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205">
        <v>523</v>
      </c>
      <c r="D38" s="50">
        <f>C38/C42</f>
        <v>0.13207070707070706</v>
      </c>
      <c r="E38" s="205">
        <v>584</v>
      </c>
      <c r="F38" s="50">
        <f>E38/E42</f>
        <v>0.13770337184626266</v>
      </c>
      <c r="G38" s="51">
        <f t="shared" ref="G38:G42" si="13">E38-C38</f>
        <v>61</v>
      </c>
      <c r="H38" s="127">
        <f>G38/C42</f>
        <v>1.5404040404040404E-2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205">
        <v>60</v>
      </c>
      <c r="D39" s="50">
        <f>C39/C42</f>
        <v>1.5151515151515152E-2</v>
      </c>
      <c r="E39" s="205">
        <v>78</v>
      </c>
      <c r="F39" s="50">
        <f>E39/E42</f>
        <v>1.8391888705493988E-2</v>
      </c>
      <c r="G39" s="51">
        <f t="shared" si="13"/>
        <v>18</v>
      </c>
      <c r="H39" s="127">
        <f>G39/C42</f>
        <v>4.5454545454545452E-3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205">
        <v>1168</v>
      </c>
      <c r="D40" s="50">
        <f>C40/C42</f>
        <v>0.29494949494949496</v>
      </c>
      <c r="E40" s="205">
        <v>1269</v>
      </c>
      <c r="F40" s="50">
        <f>E40/E42</f>
        <v>0.29922188163169061</v>
      </c>
      <c r="G40" s="51">
        <f t="shared" si="13"/>
        <v>101</v>
      </c>
      <c r="H40" s="127">
        <f>G40/C42</f>
        <v>2.5505050505050506E-2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205">
        <v>456</v>
      </c>
      <c r="D41" s="50">
        <f>C41/C42</f>
        <v>0.11515151515151516</v>
      </c>
      <c r="E41" s="205">
        <v>495</v>
      </c>
      <c r="F41" s="50">
        <f>E41/E42</f>
        <v>0.11671775524640415</v>
      </c>
      <c r="G41" s="51">
        <f t="shared" si="13"/>
        <v>39</v>
      </c>
      <c r="H41" s="127">
        <f>G41/C42</f>
        <v>9.8484848484848477E-3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1" t="s">
        <v>14</v>
      </c>
      <c r="C42" s="72">
        <f>SUM(C37:C41)</f>
        <v>3960</v>
      </c>
      <c r="D42" s="138">
        <f>C42/C42</f>
        <v>1</v>
      </c>
      <c r="E42" s="72">
        <f>SUM(E37:E41)</f>
        <v>4241</v>
      </c>
      <c r="F42" s="138">
        <f>E42/E42</f>
        <v>1</v>
      </c>
      <c r="G42" s="139">
        <f t="shared" si="13"/>
        <v>281</v>
      </c>
      <c r="H42" s="136">
        <f>G42/C42</f>
        <v>7.0959595959595959E-2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C19:D19"/>
    <mergeCell ref="E19:F19"/>
    <mergeCell ref="G19:H19"/>
    <mergeCell ref="I19:J19"/>
    <mergeCell ref="K19:L19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O19:P19"/>
    <mergeCell ref="C18:D18"/>
    <mergeCell ref="E18:J18"/>
    <mergeCell ref="K18:L1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0"/>
  <sheetViews>
    <sheetView zoomScaleNormal="100" workbookViewId="0">
      <selection activeCell="P26" sqref="P26"/>
    </sheetView>
  </sheetViews>
  <sheetFormatPr defaultRowHeight="15"/>
  <cols>
    <col min="1" max="1" width="3" style="43" customWidth="1"/>
    <col min="2" max="2" width="46.140625" style="8" customWidth="1"/>
    <col min="3" max="3" width="8.5703125" style="8" customWidth="1"/>
    <col min="4" max="4" width="6.7109375" style="8" customWidth="1"/>
    <col min="5" max="5" width="4.5703125" style="8" customWidth="1"/>
    <col min="6" max="6" width="5.85546875" style="44" customWidth="1"/>
    <col min="7" max="7" width="7.85546875" style="8" customWidth="1"/>
    <col min="8" max="8" width="6.7109375" style="8" customWidth="1"/>
    <col min="9" max="9" width="4.28515625" style="8" customWidth="1"/>
    <col min="10" max="10" width="6.5703125" style="44" customWidth="1"/>
    <col min="11" max="11" width="7" style="8" customWidth="1"/>
    <col min="12" max="12" width="6.7109375" style="8" customWidth="1"/>
    <col min="13" max="13" width="3.7109375" style="8" customWidth="1"/>
    <col min="14" max="14" width="6.5703125" style="44" customWidth="1"/>
    <col min="15" max="15" width="7.5703125" style="8" customWidth="1"/>
    <col min="16" max="16" width="7.140625" style="8" customWidth="1"/>
    <col min="17" max="17" width="4.140625" style="8" customWidth="1"/>
    <col min="18" max="18" width="6" style="44" customWidth="1"/>
    <col min="19" max="19" width="7" style="8" customWidth="1"/>
    <col min="20" max="20" width="7.7109375" style="8" customWidth="1"/>
    <col min="21" max="21" width="4" style="8" customWidth="1"/>
    <col min="22" max="22" width="6.42578125" style="43" customWidth="1"/>
    <col min="23" max="23" width="7.28515625" style="8" customWidth="1"/>
    <col min="24" max="24" width="7" style="8" customWidth="1"/>
    <col min="25" max="25" width="4.85546875" style="8" customWidth="1"/>
    <col min="26" max="26" width="5.85546875" style="8" customWidth="1"/>
    <col min="27" max="27" width="9.7109375" style="8" bestFit="1" customWidth="1"/>
  </cols>
  <sheetData>
    <row r="3" spans="1:27">
      <c r="A3" s="235" t="s">
        <v>95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</row>
    <row r="4" spans="1:27" ht="9.75" customHeight="1">
      <c r="B4" s="98"/>
    </row>
    <row r="5" spans="1:27" s="11" customFormat="1">
      <c r="A5" s="231" t="s">
        <v>103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7"/>
      <c r="B7" s="108" t="s">
        <v>44</v>
      </c>
      <c r="C7" s="232" t="s">
        <v>20</v>
      </c>
      <c r="D7" s="232"/>
      <c r="E7" s="232"/>
      <c r="F7" s="232"/>
      <c r="G7" s="233" t="s">
        <v>51</v>
      </c>
      <c r="H7" s="233"/>
      <c r="I7" s="233"/>
      <c r="J7" s="233"/>
      <c r="K7" s="233" t="s">
        <v>16</v>
      </c>
      <c r="L7" s="233"/>
      <c r="M7" s="233"/>
      <c r="N7" s="233"/>
      <c r="O7" s="232" t="s">
        <v>73</v>
      </c>
      <c r="P7" s="232"/>
      <c r="Q7" s="232"/>
      <c r="R7" s="232"/>
      <c r="S7" s="229" t="s">
        <v>21</v>
      </c>
      <c r="T7" s="229"/>
      <c r="U7" s="229"/>
      <c r="V7" s="229"/>
      <c r="W7" s="229" t="s">
        <v>74</v>
      </c>
      <c r="X7" s="229"/>
      <c r="Y7" s="229"/>
      <c r="Z7" s="230"/>
      <c r="AA7" s="10"/>
    </row>
    <row r="8" spans="1:27" s="11" customFormat="1">
      <c r="A8" s="109"/>
      <c r="B8" s="55" t="s">
        <v>45</v>
      </c>
      <c r="C8" s="172" t="s">
        <v>141</v>
      </c>
      <c r="D8" s="172" t="s">
        <v>143</v>
      </c>
      <c r="E8" s="234" t="s">
        <v>48</v>
      </c>
      <c r="F8" s="234"/>
      <c r="G8" s="172" t="s">
        <v>141</v>
      </c>
      <c r="H8" s="172" t="s">
        <v>143</v>
      </c>
      <c r="I8" s="234" t="s">
        <v>48</v>
      </c>
      <c r="J8" s="234"/>
      <c r="K8" s="172" t="s">
        <v>141</v>
      </c>
      <c r="L8" s="172" t="s">
        <v>143</v>
      </c>
      <c r="M8" s="234" t="s">
        <v>48</v>
      </c>
      <c r="N8" s="234"/>
      <c r="O8" s="172" t="s">
        <v>141</v>
      </c>
      <c r="P8" s="172" t="s">
        <v>143</v>
      </c>
      <c r="Q8" s="234" t="s">
        <v>48</v>
      </c>
      <c r="R8" s="234"/>
      <c r="S8" s="172" t="s">
        <v>141</v>
      </c>
      <c r="T8" s="172" t="s">
        <v>143</v>
      </c>
      <c r="U8" s="234" t="s">
        <v>48</v>
      </c>
      <c r="V8" s="234"/>
      <c r="W8" s="172" t="s">
        <v>141</v>
      </c>
      <c r="X8" s="172" t="s">
        <v>143</v>
      </c>
      <c r="Y8" s="227" t="s">
        <v>48</v>
      </c>
      <c r="Z8" s="228"/>
      <c r="AA8" s="10"/>
    </row>
    <row r="9" spans="1:27" s="11" customFormat="1">
      <c r="A9" s="110">
        <v>1</v>
      </c>
      <c r="B9" s="123" t="s">
        <v>86</v>
      </c>
      <c r="C9" s="178">
        <v>87</v>
      </c>
      <c r="D9" s="77">
        <v>97</v>
      </c>
      <c r="E9" s="179">
        <f t="shared" ref="E9:E18" si="0">D9-C9</f>
        <v>10</v>
      </c>
      <c r="F9" s="180">
        <f>E9/C9</f>
        <v>0.11494252873563218</v>
      </c>
      <c r="G9" s="178">
        <v>21</v>
      </c>
      <c r="H9" s="77">
        <v>22</v>
      </c>
      <c r="I9" s="179">
        <f t="shared" ref="I9:I19" si="1">H9-G9</f>
        <v>1</v>
      </c>
      <c r="J9" s="180">
        <f>I9/G9</f>
        <v>4.7619047619047616E-2</v>
      </c>
      <c r="K9" s="178">
        <v>2</v>
      </c>
      <c r="L9" s="102">
        <v>2</v>
      </c>
      <c r="M9" s="179">
        <f t="shared" ref="M9:M18" si="2">L9-K9</f>
        <v>0</v>
      </c>
      <c r="N9" s="180">
        <f t="shared" ref="N9:N18" si="3">M9/K9</f>
        <v>0</v>
      </c>
      <c r="O9" s="178">
        <v>48</v>
      </c>
      <c r="P9" s="77">
        <v>49</v>
      </c>
      <c r="Q9" s="179">
        <f t="shared" ref="Q9:Q19" si="4">P9-O9</f>
        <v>1</v>
      </c>
      <c r="R9" s="180">
        <f>Q9/O9</f>
        <v>2.0833333333333332E-2</v>
      </c>
      <c r="S9" s="178">
        <v>19</v>
      </c>
      <c r="T9" s="77">
        <v>23</v>
      </c>
      <c r="U9" s="170">
        <f t="shared" ref="U9:U19" si="5">T9-S9</f>
        <v>4</v>
      </c>
      <c r="V9" s="171">
        <f>U9/S9</f>
        <v>0.21052631578947367</v>
      </c>
      <c r="W9" s="169">
        <f>C9+G9+K9+O9+S9</f>
        <v>177</v>
      </c>
      <c r="X9" s="131">
        <f>D9+H9+L9+P9+T9</f>
        <v>193</v>
      </c>
      <c r="Y9" s="128">
        <f>X9-W9</f>
        <v>16</v>
      </c>
      <c r="Z9" s="129">
        <f>Y9/W9</f>
        <v>9.03954802259887E-2</v>
      </c>
      <c r="AA9" s="10"/>
    </row>
    <row r="10" spans="1:27" s="11" customFormat="1">
      <c r="A10" s="110">
        <v>2</v>
      </c>
      <c r="B10" s="124" t="s">
        <v>87</v>
      </c>
      <c r="C10" s="178">
        <v>128</v>
      </c>
      <c r="D10" s="77">
        <v>140</v>
      </c>
      <c r="E10" s="179">
        <f t="shared" si="0"/>
        <v>12</v>
      </c>
      <c r="F10" s="180">
        <f t="shared" ref="F10:F18" si="6">E10/C10</f>
        <v>9.375E-2</v>
      </c>
      <c r="G10" s="178">
        <v>43</v>
      </c>
      <c r="H10" s="77">
        <v>46</v>
      </c>
      <c r="I10" s="179">
        <f t="shared" si="1"/>
        <v>3</v>
      </c>
      <c r="J10" s="180">
        <f t="shared" ref="J10:J19" si="7">I10/G10</f>
        <v>6.9767441860465115E-2</v>
      </c>
      <c r="K10" s="178">
        <v>1</v>
      </c>
      <c r="L10" s="102">
        <v>5</v>
      </c>
      <c r="M10" s="179">
        <f t="shared" si="2"/>
        <v>4</v>
      </c>
      <c r="N10" s="180">
        <f t="shared" si="3"/>
        <v>4</v>
      </c>
      <c r="O10" s="178">
        <v>101</v>
      </c>
      <c r="P10" s="77">
        <v>115</v>
      </c>
      <c r="Q10" s="179">
        <f t="shared" si="4"/>
        <v>14</v>
      </c>
      <c r="R10" s="180">
        <f t="shared" ref="R10:R19" si="8">Q10/O10</f>
        <v>0.13861386138613863</v>
      </c>
      <c r="S10" s="178">
        <v>24</v>
      </c>
      <c r="T10" s="77">
        <v>28</v>
      </c>
      <c r="U10" s="170">
        <f t="shared" si="5"/>
        <v>4</v>
      </c>
      <c r="V10" s="171">
        <f t="shared" ref="V10:V19" si="9">U10/S10</f>
        <v>0.16666666666666666</v>
      </c>
      <c r="W10" s="169">
        <f t="shared" ref="W10:W18" si="10">C10+G10+K10+O10+S10</f>
        <v>297</v>
      </c>
      <c r="X10" s="131">
        <f t="shared" ref="X10:X18" si="11">D10+H10+L10+P10+T10</f>
        <v>334</v>
      </c>
      <c r="Y10" s="128">
        <f t="shared" ref="Y10:Y19" si="12">X10-W10</f>
        <v>37</v>
      </c>
      <c r="Z10" s="129">
        <f t="shared" ref="Z10:Z19" si="13">Y10/W10</f>
        <v>0.12457912457912458</v>
      </c>
      <c r="AA10" s="10"/>
    </row>
    <row r="11" spans="1:27" s="11" customFormat="1">
      <c r="A11" s="110">
        <v>3</v>
      </c>
      <c r="B11" s="124" t="s">
        <v>88</v>
      </c>
      <c r="C11" s="178">
        <v>135</v>
      </c>
      <c r="D11" s="77">
        <v>138</v>
      </c>
      <c r="E11" s="179">
        <f t="shared" si="0"/>
        <v>3</v>
      </c>
      <c r="F11" s="180">
        <f t="shared" si="6"/>
        <v>2.2222222222222223E-2</v>
      </c>
      <c r="G11" s="178">
        <v>26</v>
      </c>
      <c r="H11" s="77">
        <v>30</v>
      </c>
      <c r="I11" s="179">
        <f t="shared" si="1"/>
        <v>4</v>
      </c>
      <c r="J11" s="180">
        <f t="shared" si="7"/>
        <v>0.15384615384615385</v>
      </c>
      <c r="K11" s="178">
        <v>5</v>
      </c>
      <c r="L11" s="102">
        <v>5</v>
      </c>
      <c r="M11" s="179">
        <f t="shared" si="2"/>
        <v>0</v>
      </c>
      <c r="N11" s="180">
        <f t="shared" si="3"/>
        <v>0</v>
      </c>
      <c r="O11" s="178">
        <v>68</v>
      </c>
      <c r="P11" s="77">
        <v>76</v>
      </c>
      <c r="Q11" s="179">
        <f t="shared" si="4"/>
        <v>8</v>
      </c>
      <c r="R11" s="180">
        <f t="shared" si="8"/>
        <v>0.11764705882352941</v>
      </c>
      <c r="S11" s="178">
        <v>19</v>
      </c>
      <c r="T11" s="77">
        <v>19</v>
      </c>
      <c r="U11" s="170">
        <f t="shared" si="5"/>
        <v>0</v>
      </c>
      <c r="V11" s="171">
        <f t="shared" si="9"/>
        <v>0</v>
      </c>
      <c r="W11" s="169">
        <f t="shared" si="10"/>
        <v>253</v>
      </c>
      <c r="X11" s="131">
        <f t="shared" si="11"/>
        <v>268</v>
      </c>
      <c r="Y11" s="128">
        <f t="shared" si="12"/>
        <v>15</v>
      </c>
      <c r="Z11" s="129">
        <f t="shared" si="13"/>
        <v>5.9288537549407112E-2</v>
      </c>
      <c r="AA11" s="10"/>
    </row>
    <row r="12" spans="1:27" s="11" customFormat="1">
      <c r="A12" s="110">
        <v>4</v>
      </c>
      <c r="B12" s="123" t="s">
        <v>89</v>
      </c>
      <c r="C12" s="178">
        <v>378</v>
      </c>
      <c r="D12" s="77">
        <v>390</v>
      </c>
      <c r="E12" s="179">
        <f t="shared" si="0"/>
        <v>12</v>
      </c>
      <c r="F12" s="180">
        <f t="shared" si="6"/>
        <v>3.1746031746031744E-2</v>
      </c>
      <c r="G12" s="178">
        <v>128</v>
      </c>
      <c r="H12" s="77">
        <v>142</v>
      </c>
      <c r="I12" s="179">
        <f t="shared" si="1"/>
        <v>14</v>
      </c>
      <c r="J12" s="180">
        <f t="shared" si="7"/>
        <v>0.109375</v>
      </c>
      <c r="K12" s="178">
        <v>17</v>
      </c>
      <c r="L12" s="102">
        <v>19</v>
      </c>
      <c r="M12" s="179">
        <f t="shared" si="2"/>
        <v>2</v>
      </c>
      <c r="N12" s="180">
        <f t="shared" si="3"/>
        <v>0.11764705882352941</v>
      </c>
      <c r="O12" s="178">
        <v>218</v>
      </c>
      <c r="P12" s="77">
        <v>242</v>
      </c>
      <c r="Q12" s="179">
        <f t="shared" si="4"/>
        <v>24</v>
      </c>
      <c r="R12" s="180">
        <f t="shared" si="8"/>
        <v>0.11009174311926606</v>
      </c>
      <c r="S12" s="178">
        <v>73</v>
      </c>
      <c r="T12" s="77">
        <v>77</v>
      </c>
      <c r="U12" s="170">
        <f t="shared" si="5"/>
        <v>4</v>
      </c>
      <c r="V12" s="171">
        <f t="shared" si="9"/>
        <v>5.4794520547945202E-2</v>
      </c>
      <c r="W12" s="169">
        <f t="shared" si="10"/>
        <v>814</v>
      </c>
      <c r="X12" s="131">
        <f t="shared" si="11"/>
        <v>870</v>
      </c>
      <c r="Y12" s="128">
        <f t="shared" si="12"/>
        <v>56</v>
      </c>
      <c r="Z12" s="129">
        <f t="shared" si="13"/>
        <v>6.8796068796068796E-2</v>
      </c>
      <c r="AA12" s="10"/>
    </row>
    <row r="13" spans="1:27" s="11" customFormat="1">
      <c r="A13" s="110">
        <v>5</v>
      </c>
      <c r="B13" s="123" t="s">
        <v>90</v>
      </c>
      <c r="C13" s="178">
        <v>297</v>
      </c>
      <c r="D13" s="77">
        <v>314</v>
      </c>
      <c r="E13" s="179">
        <f t="shared" si="0"/>
        <v>17</v>
      </c>
      <c r="F13" s="180">
        <f t="shared" si="6"/>
        <v>5.7239057239057242E-2</v>
      </c>
      <c r="G13" s="178">
        <v>104</v>
      </c>
      <c r="H13" s="77">
        <v>127</v>
      </c>
      <c r="I13" s="179">
        <f t="shared" si="1"/>
        <v>23</v>
      </c>
      <c r="J13" s="180">
        <f t="shared" si="7"/>
        <v>0.22115384615384615</v>
      </c>
      <c r="K13" s="178">
        <v>18</v>
      </c>
      <c r="L13" s="102">
        <v>22</v>
      </c>
      <c r="M13" s="179">
        <f t="shared" si="2"/>
        <v>4</v>
      </c>
      <c r="N13" s="180">
        <f t="shared" si="3"/>
        <v>0.22222222222222221</v>
      </c>
      <c r="O13" s="178">
        <v>201</v>
      </c>
      <c r="P13" s="77">
        <v>221</v>
      </c>
      <c r="Q13" s="179">
        <f t="shared" si="4"/>
        <v>20</v>
      </c>
      <c r="R13" s="180">
        <f t="shared" si="8"/>
        <v>9.950248756218906E-2</v>
      </c>
      <c r="S13" s="178">
        <v>94</v>
      </c>
      <c r="T13" s="77">
        <v>107</v>
      </c>
      <c r="U13" s="170">
        <f t="shared" si="5"/>
        <v>13</v>
      </c>
      <c r="V13" s="171">
        <f t="shared" si="9"/>
        <v>0.13829787234042554</v>
      </c>
      <c r="W13" s="169">
        <f t="shared" si="10"/>
        <v>714</v>
      </c>
      <c r="X13" s="131">
        <f t="shared" si="11"/>
        <v>791</v>
      </c>
      <c r="Y13" s="128">
        <f t="shared" si="12"/>
        <v>77</v>
      </c>
      <c r="Z13" s="129">
        <f t="shared" si="13"/>
        <v>0.10784313725490197</v>
      </c>
      <c r="AA13" s="10"/>
    </row>
    <row r="14" spans="1:27" s="11" customFormat="1">
      <c r="A14" s="110">
        <v>6</v>
      </c>
      <c r="B14" s="123" t="s">
        <v>91</v>
      </c>
      <c r="C14" s="178">
        <v>2</v>
      </c>
      <c r="D14" s="77">
        <v>2</v>
      </c>
      <c r="E14" s="179">
        <f t="shared" si="0"/>
        <v>0</v>
      </c>
      <c r="F14" s="180">
        <f t="shared" si="6"/>
        <v>0</v>
      </c>
      <c r="G14" s="178"/>
      <c r="H14" s="77"/>
      <c r="I14" s="179"/>
      <c r="J14" s="180"/>
      <c r="K14" s="178"/>
      <c r="L14" s="102"/>
      <c r="M14" s="179"/>
      <c r="N14" s="180"/>
      <c r="O14" s="178"/>
      <c r="P14" s="77">
        <v>1</v>
      </c>
      <c r="Q14" s="179"/>
      <c r="R14" s="180"/>
      <c r="S14" s="178">
        <v>1</v>
      </c>
      <c r="T14" s="77">
        <v>1</v>
      </c>
      <c r="U14" s="170">
        <f t="shared" si="5"/>
        <v>0</v>
      </c>
      <c r="V14" s="171">
        <f t="shared" si="9"/>
        <v>0</v>
      </c>
      <c r="W14" s="169">
        <f t="shared" si="10"/>
        <v>3</v>
      </c>
      <c r="X14" s="131">
        <f t="shared" si="11"/>
        <v>4</v>
      </c>
      <c r="Y14" s="128">
        <f t="shared" si="12"/>
        <v>1</v>
      </c>
      <c r="Z14" s="129">
        <f t="shared" si="13"/>
        <v>0.33333333333333331</v>
      </c>
      <c r="AA14" s="10"/>
    </row>
    <row r="15" spans="1:27" s="11" customFormat="1">
      <c r="A15" s="110">
        <v>7</v>
      </c>
      <c r="B15" s="123" t="s">
        <v>92</v>
      </c>
      <c r="C15" s="178">
        <v>142</v>
      </c>
      <c r="D15" s="77">
        <v>145</v>
      </c>
      <c r="E15" s="179">
        <f t="shared" si="0"/>
        <v>3</v>
      </c>
      <c r="F15" s="180">
        <f t="shared" si="6"/>
        <v>2.1126760563380281E-2</v>
      </c>
      <c r="G15" s="178">
        <v>26</v>
      </c>
      <c r="H15" s="77">
        <v>29</v>
      </c>
      <c r="I15" s="179">
        <f t="shared" si="1"/>
        <v>3</v>
      </c>
      <c r="J15" s="180">
        <f t="shared" si="7"/>
        <v>0.11538461538461539</v>
      </c>
      <c r="K15" s="178">
        <v>5</v>
      </c>
      <c r="L15" s="102">
        <v>8</v>
      </c>
      <c r="M15" s="179">
        <f t="shared" si="2"/>
        <v>3</v>
      </c>
      <c r="N15" s="180">
        <f t="shared" si="3"/>
        <v>0.6</v>
      </c>
      <c r="O15" s="178">
        <v>106</v>
      </c>
      <c r="P15" s="77">
        <v>107</v>
      </c>
      <c r="Q15" s="179">
        <f t="shared" si="4"/>
        <v>1</v>
      </c>
      <c r="R15" s="180">
        <f t="shared" si="8"/>
        <v>9.433962264150943E-3</v>
      </c>
      <c r="S15" s="178">
        <v>32</v>
      </c>
      <c r="T15" s="77">
        <v>33</v>
      </c>
      <c r="U15" s="170">
        <f t="shared" si="5"/>
        <v>1</v>
      </c>
      <c r="V15" s="171">
        <f t="shared" si="9"/>
        <v>3.125E-2</v>
      </c>
      <c r="W15" s="169">
        <f t="shared" si="10"/>
        <v>311</v>
      </c>
      <c r="X15" s="131">
        <f t="shared" si="11"/>
        <v>322</v>
      </c>
      <c r="Y15" s="128">
        <f t="shared" si="12"/>
        <v>11</v>
      </c>
      <c r="Z15" s="129">
        <f t="shared" si="13"/>
        <v>3.5369774919614148E-2</v>
      </c>
      <c r="AA15" s="10"/>
    </row>
    <row r="16" spans="1:27" s="11" customFormat="1">
      <c r="A16" s="110">
        <v>8</v>
      </c>
      <c r="B16" s="123" t="s">
        <v>93</v>
      </c>
      <c r="C16" s="178">
        <v>49</v>
      </c>
      <c r="D16" s="77">
        <v>52</v>
      </c>
      <c r="E16" s="179">
        <f t="shared" si="0"/>
        <v>3</v>
      </c>
      <c r="F16" s="180">
        <f t="shared" si="6"/>
        <v>6.1224489795918366E-2</v>
      </c>
      <c r="G16" s="178">
        <v>10</v>
      </c>
      <c r="H16" s="77">
        <v>8</v>
      </c>
      <c r="I16" s="179">
        <f t="shared" si="1"/>
        <v>-2</v>
      </c>
      <c r="J16" s="180">
        <f t="shared" si="7"/>
        <v>-0.2</v>
      </c>
      <c r="K16" s="178">
        <v>1</v>
      </c>
      <c r="L16" s="102">
        <v>1</v>
      </c>
      <c r="M16" s="179">
        <f t="shared" si="2"/>
        <v>0</v>
      </c>
      <c r="N16" s="180">
        <f t="shared" si="3"/>
        <v>0</v>
      </c>
      <c r="O16" s="178">
        <v>37</v>
      </c>
      <c r="P16" s="77">
        <v>39</v>
      </c>
      <c r="Q16" s="179">
        <f t="shared" si="4"/>
        <v>2</v>
      </c>
      <c r="R16" s="180">
        <f t="shared" si="8"/>
        <v>5.4054054054054057E-2</v>
      </c>
      <c r="S16" s="178">
        <v>11</v>
      </c>
      <c r="T16" s="77">
        <v>12</v>
      </c>
      <c r="U16" s="170">
        <f t="shared" si="5"/>
        <v>1</v>
      </c>
      <c r="V16" s="171">
        <f t="shared" si="9"/>
        <v>9.0909090909090912E-2</v>
      </c>
      <c r="W16" s="169">
        <f t="shared" si="10"/>
        <v>108</v>
      </c>
      <c r="X16" s="131">
        <f t="shared" si="11"/>
        <v>112</v>
      </c>
      <c r="Y16" s="128">
        <f t="shared" si="12"/>
        <v>4</v>
      </c>
      <c r="Z16" s="129">
        <f t="shared" si="13"/>
        <v>3.7037037037037035E-2</v>
      </c>
      <c r="AA16" s="10"/>
    </row>
    <row r="17" spans="1:27" s="11" customFormat="1">
      <c r="A17" s="110">
        <v>9</v>
      </c>
      <c r="B17" s="123" t="s">
        <v>94</v>
      </c>
      <c r="C17" s="178">
        <v>340</v>
      </c>
      <c r="D17" s="77">
        <v>340</v>
      </c>
      <c r="E17" s="179">
        <f t="shared" si="0"/>
        <v>0</v>
      </c>
      <c r="F17" s="180">
        <f t="shared" si="6"/>
        <v>0</v>
      </c>
      <c r="G17" s="178">
        <v>105</v>
      </c>
      <c r="H17" s="77">
        <v>117</v>
      </c>
      <c r="I17" s="179">
        <f t="shared" si="1"/>
        <v>12</v>
      </c>
      <c r="J17" s="180">
        <f t="shared" si="7"/>
        <v>0.11428571428571428</v>
      </c>
      <c r="K17" s="178">
        <v>9</v>
      </c>
      <c r="L17" s="102">
        <v>12</v>
      </c>
      <c r="M17" s="179">
        <f t="shared" si="2"/>
        <v>3</v>
      </c>
      <c r="N17" s="180">
        <f t="shared" si="3"/>
        <v>0.33333333333333331</v>
      </c>
      <c r="O17" s="178">
        <v>224</v>
      </c>
      <c r="P17" s="77">
        <v>249</v>
      </c>
      <c r="Q17" s="179">
        <f t="shared" si="4"/>
        <v>25</v>
      </c>
      <c r="R17" s="180">
        <f t="shared" si="8"/>
        <v>0.11160714285714286</v>
      </c>
      <c r="S17" s="178">
        <v>75</v>
      </c>
      <c r="T17" s="77">
        <v>85</v>
      </c>
      <c r="U17" s="170">
        <f t="shared" si="5"/>
        <v>10</v>
      </c>
      <c r="V17" s="171">
        <f t="shared" si="9"/>
        <v>0.13333333333333333</v>
      </c>
      <c r="W17" s="169">
        <f t="shared" si="10"/>
        <v>753</v>
      </c>
      <c r="X17" s="131">
        <f t="shared" si="11"/>
        <v>803</v>
      </c>
      <c r="Y17" s="128">
        <f t="shared" si="12"/>
        <v>50</v>
      </c>
      <c r="Z17" s="129">
        <f t="shared" si="13"/>
        <v>6.6401062416998669E-2</v>
      </c>
      <c r="AA17" s="10"/>
    </row>
    <row r="18" spans="1:27" s="11" customFormat="1">
      <c r="A18" s="110" t="s">
        <v>71</v>
      </c>
      <c r="B18" s="124" t="s">
        <v>13</v>
      </c>
      <c r="C18" s="178">
        <v>195</v>
      </c>
      <c r="D18" s="77">
        <v>195</v>
      </c>
      <c r="E18" s="179">
        <f t="shared" si="0"/>
        <v>0</v>
      </c>
      <c r="F18" s="180">
        <f t="shared" si="6"/>
        <v>0</v>
      </c>
      <c r="G18" s="178">
        <v>60</v>
      </c>
      <c r="H18" s="77">
        <v>61</v>
      </c>
      <c r="I18" s="179">
        <f t="shared" si="1"/>
        <v>1</v>
      </c>
      <c r="J18" s="180">
        <f t="shared" si="7"/>
        <v>1.6666666666666666E-2</v>
      </c>
      <c r="K18" s="178">
        <v>2</v>
      </c>
      <c r="L18" s="102">
        <v>3</v>
      </c>
      <c r="M18" s="179">
        <f t="shared" si="2"/>
        <v>1</v>
      </c>
      <c r="N18" s="180">
        <f t="shared" si="3"/>
        <v>0.5</v>
      </c>
      <c r="O18" s="178">
        <v>165</v>
      </c>
      <c r="P18" s="77">
        <v>168</v>
      </c>
      <c r="Q18" s="179">
        <f t="shared" si="4"/>
        <v>3</v>
      </c>
      <c r="R18" s="180">
        <f t="shared" si="8"/>
        <v>1.8181818181818181E-2</v>
      </c>
      <c r="S18" s="178">
        <v>108</v>
      </c>
      <c r="T18" s="77">
        <v>110</v>
      </c>
      <c r="U18" s="170">
        <f t="shared" si="5"/>
        <v>2</v>
      </c>
      <c r="V18" s="171">
        <f t="shared" si="9"/>
        <v>1.8518518518518517E-2</v>
      </c>
      <c r="W18" s="169">
        <f t="shared" si="10"/>
        <v>530</v>
      </c>
      <c r="X18" s="131">
        <f t="shared" si="11"/>
        <v>537</v>
      </c>
      <c r="Y18" s="128">
        <f t="shared" si="12"/>
        <v>7</v>
      </c>
      <c r="Z18" s="129">
        <f t="shared" si="13"/>
        <v>1.3207547169811321E-2</v>
      </c>
      <c r="AA18" s="10"/>
    </row>
    <row r="19" spans="1:27" s="11" customFormat="1" ht="15.75" thickBot="1">
      <c r="A19" s="111"/>
      <c r="B19" s="112" t="s">
        <v>19</v>
      </c>
      <c r="C19" s="160">
        <f>SUM(C9:C18)</f>
        <v>1753</v>
      </c>
      <c r="D19" s="160">
        <f>SUM(D9:D18)</f>
        <v>1813</v>
      </c>
      <c r="E19" s="160">
        <f t="shared" ref="E19" si="14">D19-C19</f>
        <v>60</v>
      </c>
      <c r="F19" s="161">
        <f t="shared" ref="F19" si="15">E19/C19</f>
        <v>3.4227039361095266E-2</v>
      </c>
      <c r="G19" s="160">
        <f>SUM(G9:G18)</f>
        <v>523</v>
      </c>
      <c r="H19" s="160">
        <f>SUM(H9:H18)</f>
        <v>582</v>
      </c>
      <c r="I19" s="160">
        <f t="shared" si="1"/>
        <v>59</v>
      </c>
      <c r="J19" s="161">
        <f t="shared" si="7"/>
        <v>0.11281070745697896</v>
      </c>
      <c r="K19" s="160">
        <f>SUM(K9:K18)</f>
        <v>60</v>
      </c>
      <c r="L19" s="160">
        <f>SUM(L9:L18)</f>
        <v>77</v>
      </c>
      <c r="M19" s="160">
        <f t="shared" ref="M19" si="16">L19-K19</f>
        <v>17</v>
      </c>
      <c r="N19" s="161">
        <f t="shared" ref="N19" si="17">M19/K19</f>
        <v>0.28333333333333333</v>
      </c>
      <c r="O19" s="160">
        <f>SUM(O9:O18)</f>
        <v>1168</v>
      </c>
      <c r="P19" s="160">
        <f>SUM(P9:P18)</f>
        <v>1267</v>
      </c>
      <c r="Q19" s="160">
        <f t="shared" si="4"/>
        <v>99</v>
      </c>
      <c r="R19" s="161">
        <f t="shared" si="8"/>
        <v>8.4760273972602745E-2</v>
      </c>
      <c r="S19" s="160">
        <f>SUM(S9:S18)</f>
        <v>456</v>
      </c>
      <c r="T19" s="160">
        <f>SUM(T9:T18)</f>
        <v>495</v>
      </c>
      <c r="U19" s="160">
        <f t="shared" si="5"/>
        <v>39</v>
      </c>
      <c r="V19" s="161">
        <f t="shared" si="9"/>
        <v>8.5526315789473686E-2</v>
      </c>
      <c r="W19" s="160">
        <f>SUM(W9:W18)</f>
        <v>3960</v>
      </c>
      <c r="X19" s="160">
        <f>SUM(X9:X18)</f>
        <v>4234</v>
      </c>
      <c r="Y19" s="160">
        <f t="shared" si="12"/>
        <v>274</v>
      </c>
      <c r="Z19" s="162">
        <f t="shared" si="13"/>
        <v>6.9191919191919193E-2</v>
      </c>
      <c r="AA19" s="10"/>
    </row>
    <row r="20" spans="1:27" s="11" customFormat="1">
      <c r="A20" s="10"/>
      <c r="B20" s="10" t="s">
        <v>49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4" zoomScaleNormal="84" workbookViewId="0">
      <selection activeCell="G8" sqref="G8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7.28515625" style="3" customWidth="1"/>
    <col min="8" max="8" width="7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140625" style="3" customWidth="1"/>
    <col min="14" max="14" width="4.5703125" style="3" bestFit="1" customWidth="1"/>
    <col min="15" max="15" width="7.1406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6.57031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38" t="s">
        <v>75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6"/>
      <c r="Y4" s="236"/>
      <c r="Z4" s="236"/>
      <c r="AA4" s="237"/>
    </row>
    <row r="5" spans="1:27" s="10" customFormat="1" ht="15" customHeight="1">
      <c r="A5" s="59"/>
      <c r="B5" s="55" t="s">
        <v>0</v>
      </c>
      <c r="C5" s="56" t="s">
        <v>46</v>
      </c>
      <c r="D5" s="234" t="s">
        <v>15</v>
      </c>
      <c r="E5" s="234"/>
      <c r="F5" s="234"/>
      <c r="G5" s="234"/>
      <c r="H5" s="234" t="s">
        <v>50</v>
      </c>
      <c r="I5" s="234"/>
      <c r="J5" s="234" t="s">
        <v>16</v>
      </c>
      <c r="K5" s="234"/>
      <c r="L5" s="234" t="s">
        <v>16</v>
      </c>
      <c r="M5" s="234"/>
      <c r="N5" s="234" t="s">
        <v>16</v>
      </c>
      <c r="O5" s="234"/>
      <c r="P5" s="234" t="s">
        <v>17</v>
      </c>
      <c r="Q5" s="234"/>
      <c r="R5" s="234"/>
      <c r="S5" s="234"/>
      <c r="T5" s="234" t="s">
        <v>18</v>
      </c>
      <c r="U5" s="234"/>
      <c r="V5" s="234"/>
      <c r="W5" s="234"/>
      <c r="X5" s="234" t="s">
        <v>14</v>
      </c>
      <c r="Y5" s="234"/>
      <c r="Z5" s="234"/>
      <c r="AA5" s="240"/>
    </row>
    <row r="6" spans="1:27" s="10" customFormat="1">
      <c r="A6" s="59"/>
      <c r="B6" s="55" t="s">
        <v>1</v>
      </c>
      <c r="C6" s="56" t="s">
        <v>47</v>
      </c>
      <c r="D6" s="55" t="s">
        <v>141</v>
      </c>
      <c r="E6" s="55" t="s">
        <v>143</v>
      </c>
      <c r="F6" s="234" t="s">
        <v>22</v>
      </c>
      <c r="G6" s="234"/>
      <c r="H6" s="55" t="s">
        <v>141</v>
      </c>
      <c r="I6" s="55" t="s">
        <v>143</v>
      </c>
      <c r="J6" s="234" t="s">
        <v>22</v>
      </c>
      <c r="K6" s="234"/>
      <c r="L6" s="55" t="s">
        <v>141</v>
      </c>
      <c r="M6" s="55" t="s">
        <v>143</v>
      </c>
      <c r="N6" s="234" t="s">
        <v>22</v>
      </c>
      <c r="O6" s="234"/>
      <c r="P6" s="55" t="s">
        <v>141</v>
      </c>
      <c r="Q6" s="55" t="s">
        <v>143</v>
      </c>
      <c r="R6" s="234" t="s">
        <v>22</v>
      </c>
      <c r="S6" s="234"/>
      <c r="T6" s="55" t="s">
        <v>141</v>
      </c>
      <c r="U6" s="55" t="s">
        <v>143</v>
      </c>
      <c r="V6" s="234" t="s">
        <v>22</v>
      </c>
      <c r="W6" s="234"/>
      <c r="X6" s="55" t="s">
        <v>141</v>
      </c>
      <c r="Y6" s="55" t="s">
        <v>143</v>
      </c>
      <c r="Z6" s="234" t="s">
        <v>22</v>
      </c>
      <c r="AA6" s="240"/>
    </row>
    <row r="7" spans="1:27" s="10" customFormat="1" ht="28.5" customHeight="1">
      <c r="A7" s="60" t="s">
        <v>2</v>
      </c>
      <c r="B7" s="103" t="s">
        <v>24</v>
      </c>
      <c r="C7" s="104">
        <f>Y7/Y20</f>
        <v>8.4885640179203012E-3</v>
      </c>
      <c r="D7" s="77">
        <v>12</v>
      </c>
      <c r="E7" s="77">
        <v>12</v>
      </c>
      <c r="F7" s="119">
        <f t="shared" ref="F7:F20" si="0">E7-D7</f>
        <v>0</v>
      </c>
      <c r="G7" s="120">
        <f t="shared" ref="G7:G20" si="1">F7/D7</f>
        <v>0</v>
      </c>
      <c r="H7" s="77">
        <v>5</v>
      </c>
      <c r="I7" s="77">
        <v>5</v>
      </c>
      <c r="J7" s="121">
        <f>I7-H7</f>
        <v>0</v>
      </c>
      <c r="K7" s="120">
        <f>J7/H7</f>
        <v>0</v>
      </c>
      <c r="L7" s="77"/>
      <c r="M7" s="77"/>
      <c r="N7" s="121"/>
      <c r="O7" s="120"/>
      <c r="P7" s="77">
        <v>11</v>
      </c>
      <c r="Q7" s="77">
        <v>12</v>
      </c>
      <c r="R7" s="121">
        <f>Q7-P7</f>
        <v>1</v>
      </c>
      <c r="S7" s="120">
        <f>R7/P7</f>
        <v>9.0909090909090912E-2</v>
      </c>
      <c r="T7" s="77">
        <v>7</v>
      </c>
      <c r="U7" s="77">
        <v>7</v>
      </c>
      <c r="V7" s="121">
        <f>U7-T7</f>
        <v>0</v>
      </c>
      <c r="W7" s="120">
        <f>V7/T7</f>
        <v>0</v>
      </c>
      <c r="X7" s="121">
        <f>D7+H7+L7+P7+T7</f>
        <v>35</v>
      </c>
      <c r="Y7" s="121">
        <f>E7+I7+M7+Q7+U7</f>
        <v>36</v>
      </c>
      <c r="Z7" s="121">
        <f>Y7-X7</f>
        <v>1</v>
      </c>
      <c r="AA7" s="122">
        <f>Z7/X7</f>
        <v>2.8571428571428571E-2</v>
      </c>
    </row>
    <row r="8" spans="1:27" s="10" customFormat="1" ht="13.5" customHeight="1">
      <c r="A8" s="60" t="s">
        <v>29</v>
      </c>
      <c r="B8" s="103" t="s">
        <v>25</v>
      </c>
      <c r="C8" s="104">
        <f>Y8/Y20</f>
        <v>1.4147606696533837E-3</v>
      </c>
      <c r="D8" s="77">
        <v>1</v>
      </c>
      <c r="E8" s="77">
        <v>2</v>
      </c>
      <c r="F8" s="119">
        <f t="shared" si="0"/>
        <v>1</v>
      </c>
      <c r="G8" s="120">
        <f t="shared" si="1"/>
        <v>1</v>
      </c>
      <c r="H8" s="77"/>
      <c r="I8" s="77">
        <v>1</v>
      </c>
      <c r="J8" s="121"/>
      <c r="K8" s="120"/>
      <c r="L8" s="77"/>
      <c r="M8" s="77"/>
      <c r="N8" s="121"/>
      <c r="O8" s="120"/>
      <c r="P8" s="77">
        <v>1</v>
      </c>
      <c r="Q8" s="77">
        <v>1</v>
      </c>
      <c r="R8" s="121">
        <f t="shared" ref="R8:R19" si="2">Q8-P8</f>
        <v>0</v>
      </c>
      <c r="S8" s="120">
        <f t="shared" ref="S8:S19" si="3">R8/P8</f>
        <v>0</v>
      </c>
      <c r="T8" s="77">
        <v>1</v>
      </c>
      <c r="U8" s="77">
        <v>2</v>
      </c>
      <c r="V8" s="121">
        <f t="shared" ref="V8:V19" si="4">U8-T8</f>
        <v>1</v>
      </c>
      <c r="W8" s="120">
        <f t="shared" ref="W8:W19" si="5">V8/T8</f>
        <v>1</v>
      </c>
      <c r="X8" s="121">
        <f t="shared" ref="X8:Y20" si="6">D8+H8+L8+P8+T8</f>
        <v>3</v>
      </c>
      <c r="Y8" s="121">
        <f t="shared" si="6"/>
        <v>6</v>
      </c>
      <c r="Z8" s="121">
        <f t="shared" ref="Z8:Z19" si="7">Y8-X8</f>
        <v>3</v>
      </c>
      <c r="AA8" s="122">
        <f t="shared" ref="AA8:AA19" si="8">Z8/X8</f>
        <v>1</v>
      </c>
    </row>
    <row r="9" spans="1:27" s="10" customFormat="1" ht="15">
      <c r="A9" s="60" t="s">
        <v>3</v>
      </c>
      <c r="B9" s="103" t="s">
        <v>4</v>
      </c>
      <c r="C9" s="104">
        <f>Y9/Y20</f>
        <v>8.7243574628625323E-2</v>
      </c>
      <c r="D9" s="77">
        <v>193</v>
      </c>
      <c r="E9" s="77">
        <v>189</v>
      </c>
      <c r="F9" s="119">
        <f t="shared" si="0"/>
        <v>-4</v>
      </c>
      <c r="G9" s="120">
        <f t="shared" si="1"/>
        <v>-2.072538860103627E-2</v>
      </c>
      <c r="H9" s="77">
        <v>37</v>
      </c>
      <c r="I9" s="77">
        <v>40</v>
      </c>
      <c r="J9" s="121">
        <f t="shared" ref="J9:J19" si="9">I9-H9</f>
        <v>3</v>
      </c>
      <c r="K9" s="120">
        <f t="shared" ref="K9:K19" si="10">J9/H9</f>
        <v>8.1081081081081086E-2</v>
      </c>
      <c r="L9" s="77">
        <v>3</v>
      </c>
      <c r="M9" s="77">
        <v>4</v>
      </c>
      <c r="N9" s="121">
        <f t="shared" ref="N9:N20" si="11">M9-L9</f>
        <v>1</v>
      </c>
      <c r="O9" s="120">
        <f t="shared" ref="O9:O19" si="12">N9/L9</f>
        <v>0.33333333333333331</v>
      </c>
      <c r="P9" s="77">
        <v>111</v>
      </c>
      <c r="Q9" s="77">
        <v>119</v>
      </c>
      <c r="R9" s="121">
        <f t="shared" si="2"/>
        <v>8</v>
      </c>
      <c r="S9" s="120">
        <f t="shared" si="3"/>
        <v>7.2072072072072071E-2</v>
      </c>
      <c r="T9" s="77">
        <v>15</v>
      </c>
      <c r="U9" s="77">
        <v>18</v>
      </c>
      <c r="V9" s="121">
        <f t="shared" si="4"/>
        <v>3</v>
      </c>
      <c r="W9" s="120">
        <f t="shared" si="5"/>
        <v>0.2</v>
      </c>
      <c r="X9" s="121">
        <f t="shared" si="6"/>
        <v>359</v>
      </c>
      <c r="Y9" s="121">
        <f t="shared" si="6"/>
        <v>370</v>
      </c>
      <c r="Z9" s="121">
        <f t="shared" si="7"/>
        <v>11</v>
      </c>
      <c r="AA9" s="122">
        <f t="shared" si="8"/>
        <v>3.0640668523676879E-2</v>
      </c>
    </row>
    <row r="10" spans="1:27" s="10" customFormat="1" ht="51" customHeight="1">
      <c r="A10" s="60" t="s">
        <v>68</v>
      </c>
      <c r="B10" s="103" t="s">
        <v>69</v>
      </c>
      <c r="C10" s="104">
        <f>Y10/Y20</f>
        <v>9.4317377976892245E-4</v>
      </c>
      <c r="D10" s="77">
        <v>4</v>
      </c>
      <c r="E10" s="77">
        <v>4</v>
      </c>
      <c r="F10" s="119">
        <f t="shared" si="0"/>
        <v>0</v>
      </c>
      <c r="G10" s="120">
        <f t="shared" si="1"/>
        <v>0</v>
      </c>
      <c r="H10" s="77"/>
      <c r="I10" s="77"/>
      <c r="J10" s="121"/>
      <c r="K10" s="120"/>
      <c r="L10" s="77"/>
      <c r="M10" s="77"/>
      <c r="N10" s="121"/>
      <c r="O10" s="120"/>
      <c r="P10" s="77"/>
      <c r="Q10" s="77"/>
      <c r="R10" s="121"/>
      <c r="S10" s="120"/>
      <c r="T10" s="77"/>
      <c r="U10" s="77"/>
      <c r="V10" s="121"/>
      <c r="W10" s="120"/>
      <c r="X10" s="121">
        <f t="shared" si="6"/>
        <v>4</v>
      </c>
      <c r="Y10" s="121">
        <f t="shared" si="6"/>
        <v>4</v>
      </c>
      <c r="Z10" s="121">
        <f t="shared" si="7"/>
        <v>0</v>
      </c>
      <c r="AA10" s="122">
        <f t="shared" si="8"/>
        <v>0</v>
      </c>
    </row>
    <row r="11" spans="1:27" s="10" customFormat="1" ht="78.599999999999994" customHeight="1">
      <c r="A11" s="60" t="s">
        <v>5</v>
      </c>
      <c r="B11" s="103" t="s">
        <v>31</v>
      </c>
      <c r="C11" s="104">
        <f>Y11/Y20</f>
        <v>3.0653147842489977E-3</v>
      </c>
      <c r="D11" s="77">
        <v>6</v>
      </c>
      <c r="E11" s="77">
        <v>6</v>
      </c>
      <c r="F11" s="119">
        <f t="shared" si="0"/>
        <v>0</v>
      </c>
      <c r="G11" s="120">
        <f t="shared" si="1"/>
        <v>0</v>
      </c>
      <c r="H11" s="77">
        <v>2</v>
      </c>
      <c r="I11" s="77">
        <v>3</v>
      </c>
      <c r="J11" s="121">
        <f t="shared" si="9"/>
        <v>1</v>
      </c>
      <c r="K11" s="120">
        <f t="shared" si="10"/>
        <v>0.5</v>
      </c>
      <c r="L11" s="77">
        <v>1</v>
      </c>
      <c r="M11" s="77">
        <v>1</v>
      </c>
      <c r="N11" s="121">
        <f t="shared" si="11"/>
        <v>0</v>
      </c>
      <c r="O11" s="120">
        <f t="shared" si="12"/>
        <v>0</v>
      </c>
      <c r="P11" s="77">
        <v>3</v>
      </c>
      <c r="Q11" s="77">
        <v>3</v>
      </c>
      <c r="R11" s="121">
        <f t="shared" si="2"/>
        <v>0</v>
      </c>
      <c r="S11" s="120">
        <f t="shared" si="3"/>
        <v>0</v>
      </c>
      <c r="T11" s="77"/>
      <c r="U11" s="77"/>
      <c r="V11" s="121"/>
      <c r="W11" s="120"/>
      <c r="X11" s="121">
        <f t="shared" si="6"/>
        <v>12</v>
      </c>
      <c r="Y11" s="121">
        <f t="shared" si="6"/>
        <v>13</v>
      </c>
      <c r="Z11" s="121">
        <f t="shared" si="7"/>
        <v>1</v>
      </c>
      <c r="AA11" s="122">
        <f t="shared" si="8"/>
        <v>8.3333333333333329E-2</v>
      </c>
    </row>
    <row r="12" spans="1:27" s="10" customFormat="1" ht="15">
      <c r="A12" s="60" t="s">
        <v>6</v>
      </c>
      <c r="B12" s="103" t="s">
        <v>7</v>
      </c>
      <c r="C12" s="104">
        <f>Y12/Y20</f>
        <v>8.394246639943409E-2</v>
      </c>
      <c r="D12" s="77">
        <v>139</v>
      </c>
      <c r="E12" s="77">
        <v>138</v>
      </c>
      <c r="F12" s="119">
        <f t="shared" si="0"/>
        <v>-1</v>
      </c>
      <c r="G12" s="120">
        <f t="shared" si="1"/>
        <v>-7.1942446043165471E-3</v>
      </c>
      <c r="H12" s="77">
        <v>31</v>
      </c>
      <c r="I12" s="77">
        <v>32</v>
      </c>
      <c r="J12" s="121">
        <f t="shared" si="9"/>
        <v>1</v>
      </c>
      <c r="K12" s="120">
        <f t="shared" si="10"/>
        <v>3.2258064516129031E-2</v>
      </c>
      <c r="L12" s="77">
        <v>4</v>
      </c>
      <c r="M12" s="77">
        <v>6</v>
      </c>
      <c r="N12" s="121">
        <f t="shared" si="11"/>
        <v>2</v>
      </c>
      <c r="O12" s="120">
        <f t="shared" si="12"/>
        <v>0.5</v>
      </c>
      <c r="P12" s="77">
        <v>114</v>
      </c>
      <c r="Q12" s="77">
        <v>125</v>
      </c>
      <c r="R12" s="121">
        <f t="shared" si="2"/>
        <v>11</v>
      </c>
      <c r="S12" s="120">
        <f t="shared" si="3"/>
        <v>9.6491228070175433E-2</v>
      </c>
      <c r="T12" s="77">
        <v>50</v>
      </c>
      <c r="U12" s="77">
        <v>55</v>
      </c>
      <c r="V12" s="121">
        <f t="shared" si="4"/>
        <v>5</v>
      </c>
      <c r="W12" s="120">
        <f t="shared" si="5"/>
        <v>0.1</v>
      </c>
      <c r="X12" s="121">
        <f t="shared" si="6"/>
        <v>338</v>
      </c>
      <c r="Y12" s="121">
        <f t="shared" si="6"/>
        <v>356</v>
      </c>
      <c r="Z12" s="121">
        <f t="shared" si="7"/>
        <v>18</v>
      </c>
      <c r="AA12" s="122">
        <f t="shared" si="8"/>
        <v>5.3254437869822487E-2</v>
      </c>
    </row>
    <row r="13" spans="1:27" s="10" customFormat="1" ht="15">
      <c r="A13" s="60" t="s">
        <v>8</v>
      </c>
      <c r="B13" s="103" t="s">
        <v>9</v>
      </c>
      <c r="C13" s="104">
        <f>Y13/Y20</f>
        <v>0.2119783070030653</v>
      </c>
      <c r="D13" s="77">
        <v>370</v>
      </c>
      <c r="E13" s="77">
        <v>396</v>
      </c>
      <c r="F13" s="119">
        <f t="shared" si="0"/>
        <v>26</v>
      </c>
      <c r="G13" s="120">
        <f t="shared" si="1"/>
        <v>7.0270270270270274E-2</v>
      </c>
      <c r="H13" s="77">
        <v>115</v>
      </c>
      <c r="I13" s="77">
        <v>137</v>
      </c>
      <c r="J13" s="121">
        <f t="shared" si="9"/>
        <v>22</v>
      </c>
      <c r="K13" s="120">
        <f t="shared" si="10"/>
        <v>0.19130434782608696</v>
      </c>
      <c r="L13" s="77">
        <v>16</v>
      </c>
      <c r="M13" s="77">
        <v>19</v>
      </c>
      <c r="N13" s="121">
        <f t="shared" si="11"/>
        <v>3</v>
      </c>
      <c r="O13" s="120">
        <f t="shared" si="12"/>
        <v>0.1875</v>
      </c>
      <c r="P13" s="77">
        <v>243</v>
      </c>
      <c r="Q13" s="77">
        <v>271</v>
      </c>
      <c r="R13" s="121">
        <f t="shared" si="2"/>
        <v>28</v>
      </c>
      <c r="S13" s="120">
        <f t="shared" si="3"/>
        <v>0.11522633744855967</v>
      </c>
      <c r="T13" s="77">
        <v>68</v>
      </c>
      <c r="U13" s="77">
        <v>76</v>
      </c>
      <c r="V13" s="121">
        <f t="shared" si="4"/>
        <v>8</v>
      </c>
      <c r="W13" s="120">
        <f t="shared" si="5"/>
        <v>0.11764705882352941</v>
      </c>
      <c r="X13" s="121">
        <f t="shared" si="6"/>
        <v>812</v>
      </c>
      <c r="Y13" s="121">
        <f t="shared" si="6"/>
        <v>899</v>
      </c>
      <c r="Z13" s="121">
        <f t="shared" si="7"/>
        <v>87</v>
      </c>
      <c r="AA13" s="122">
        <f t="shared" si="8"/>
        <v>0.10714285714285714</v>
      </c>
    </row>
    <row r="14" spans="1:27" s="10" customFormat="1" ht="26.25">
      <c r="A14" s="60" t="s">
        <v>10</v>
      </c>
      <c r="B14" s="103" t="s">
        <v>26</v>
      </c>
      <c r="C14" s="104">
        <f>Y14/Y20</f>
        <v>3.088894128743221E-2</v>
      </c>
      <c r="D14" s="77">
        <v>47</v>
      </c>
      <c r="E14" s="77">
        <v>51</v>
      </c>
      <c r="F14" s="119">
        <f t="shared" si="0"/>
        <v>4</v>
      </c>
      <c r="G14" s="120">
        <f t="shared" si="1"/>
        <v>8.5106382978723402E-2</v>
      </c>
      <c r="H14" s="77">
        <v>17</v>
      </c>
      <c r="I14" s="77">
        <v>22</v>
      </c>
      <c r="J14" s="121">
        <f t="shared" si="9"/>
        <v>5</v>
      </c>
      <c r="K14" s="120">
        <f t="shared" si="10"/>
        <v>0.29411764705882354</v>
      </c>
      <c r="L14" s="77"/>
      <c r="M14" s="77">
        <v>1</v>
      </c>
      <c r="N14" s="121"/>
      <c r="O14" s="120"/>
      <c r="P14" s="77">
        <v>43</v>
      </c>
      <c r="Q14" s="77">
        <v>47</v>
      </c>
      <c r="R14" s="121">
        <f t="shared" si="2"/>
        <v>4</v>
      </c>
      <c r="S14" s="120">
        <f t="shared" si="3"/>
        <v>9.3023255813953487E-2</v>
      </c>
      <c r="T14" s="77">
        <v>10</v>
      </c>
      <c r="U14" s="77">
        <v>10</v>
      </c>
      <c r="V14" s="121">
        <f t="shared" si="4"/>
        <v>0</v>
      </c>
      <c r="W14" s="120">
        <f t="shared" si="5"/>
        <v>0</v>
      </c>
      <c r="X14" s="121">
        <f t="shared" si="6"/>
        <v>117</v>
      </c>
      <c r="Y14" s="121">
        <f t="shared" si="6"/>
        <v>131</v>
      </c>
      <c r="Z14" s="121">
        <f t="shared" si="7"/>
        <v>14</v>
      </c>
      <c r="AA14" s="122">
        <f t="shared" si="8"/>
        <v>0.11965811965811966</v>
      </c>
    </row>
    <row r="15" spans="1:27" s="10" customFormat="1" ht="36.75" customHeight="1">
      <c r="A15" s="60" t="s">
        <v>30</v>
      </c>
      <c r="B15" s="103" t="s">
        <v>27</v>
      </c>
      <c r="C15" s="104">
        <f>Y15/Y20</f>
        <v>8.9837302522989868E-2</v>
      </c>
      <c r="D15" s="77">
        <v>92</v>
      </c>
      <c r="E15" s="77">
        <v>97</v>
      </c>
      <c r="F15" s="119">
        <f t="shared" si="0"/>
        <v>5</v>
      </c>
      <c r="G15" s="120">
        <f t="shared" si="1"/>
        <v>5.434782608695652E-2</v>
      </c>
      <c r="H15" s="77">
        <v>58</v>
      </c>
      <c r="I15" s="77">
        <v>64</v>
      </c>
      <c r="J15" s="121">
        <f t="shared" si="9"/>
        <v>6</v>
      </c>
      <c r="K15" s="120">
        <f t="shared" si="10"/>
        <v>0.10344827586206896</v>
      </c>
      <c r="L15" s="77">
        <v>12</v>
      </c>
      <c r="M15" s="77">
        <v>14</v>
      </c>
      <c r="N15" s="121">
        <f t="shared" si="11"/>
        <v>2</v>
      </c>
      <c r="O15" s="120">
        <f t="shared" si="12"/>
        <v>0.16666666666666666</v>
      </c>
      <c r="P15" s="77">
        <v>115</v>
      </c>
      <c r="Q15" s="77">
        <v>129</v>
      </c>
      <c r="R15" s="121">
        <f t="shared" si="2"/>
        <v>14</v>
      </c>
      <c r="S15" s="120">
        <f t="shared" si="3"/>
        <v>0.12173913043478261</v>
      </c>
      <c r="T15" s="77">
        <v>62</v>
      </c>
      <c r="U15" s="77">
        <v>77</v>
      </c>
      <c r="V15" s="121">
        <f t="shared" si="4"/>
        <v>15</v>
      </c>
      <c r="W15" s="120">
        <f t="shared" si="5"/>
        <v>0.24193548387096775</v>
      </c>
      <c r="X15" s="121">
        <f t="shared" si="6"/>
        <v>339</v>
      </c>
      <c r="Y15" s="121">
        <f t="shared" si="6"/>
        <v>381</v>
      </c>
      <c r="Z15" s="121">
        <f t="shared" si="7"/>
        <v>42</v>
      </c>
      <c r="AA15" s="122">
        <f t="shared" si="8"/>
        <v>0.12389380530973451</v>
      </c>
    </row>
    <row r="16" spans="1:27" s="10" customFormat="1" ht="27" customHeight="1">
      <c r="A16" s="60" t="s">
        <v>36</v>
      </c>
      <c r="B16" s="103" t="s">
        <v>37</v>
      </c>
      <c r="C16" s="104">
        <f>Y16/Y20</f>
        <v>1.8863475595378449E-2</v>
      </c>
      <c r="D16" s="77">
        <v>52</v>
      </c>
      <c r="E16" s="77">
        <v>54</v>
      </c>
      <c r="F16" s="119">
        <f t="shared" si="0"/>
        <v>2</v>
      </c>
      <c r="G16" s="120">
        <f t="shared" si="1"/>
        <v>3.8461538461538464E-2</v>
      </c>
      <c r="H16" s="77">
        <v>5</v>
      </c>
      <c r="I16" s="77">
        <v>8</v>
      </c>
      <c r="J16" s="121">
        <f t="shared" si="9"/>
        <v>3</v>
      </c>
      <c r="K16" s="120">
        <f t="shared" si="10"/>
        <v>0.6</v>
      </c>
      <c r="L16" s="77">
        <v>2</v>
      </c>
      <c r="M16" s="77">
        <v>2</v>
      </c>
      <c r="N16" s="121">
        <f t="shared" si="11"/>
        <v>0</v>
      </c>
      <c r="O16" s="120">
        <f t="shared" si="12"/>
        <v>0</v>
      </c>
      <c r="P16" s="77">
        <v>12</v>
      </c>
      <c r="Q16" s="77">
        <v>14</v>
      </c>
      <c r="R16" s="121">
        <f t="shared" si="2"/>
        <v>2</v>
      </c>
      <c r="S16" s="120">
        <f t="shared" si="3"/>
        <v>0.16666666666666666</v>
      </c>
      <c r="T16" s="77">
        <v>2</v>
      </c>
      <c r="U16" s="77">
        <v>2</v>
      </c>
      <c r="V16" s="121">
        <f t="shared" si="4"/>
        <v>0</v>
      </c>
      <c r="W16" s="120">
        <f t="shared" si="5"/>
        <v>0</v>
      </c>
      <c r="X16" s="121">
        <f t="shared" si="6"/>
        <v>73</v>
      </c>
      <c r="Y16" s="121">
        <f t="shared" si="6"/>
        <v>80</v>
      </c>
      <c r="Z16" s="121">
        <f t="shared" si="7"/>
        <v>7</v>
      </c>
      <c r="AA16" s="122">
        <f t="shared" si="8"/>
        <v>9.5890410958904104E-2</v>
      </c>
    </row>
    <row r="17" spans="1:27" s="10" customFormat="1" ht="39">
      <c r="A17" s="60" t="s">
        <v>11</v>
      </c>
      <c r="B17" s="103" t="s">
        <v>32</v>
      </c>
      <c r="C17" s="104">
        <f>Y17/Y20</f>
        <v>7.5453902381513796E-2</v>
      </c>
      <c r="D17" s="77">
        <v>144</v>
      </c>
      <c r="E17" s="77">
        <v>139</v>
      </c>
      <c r="F17" s="119">
        <f t="shared" si="0"/>
        <v>-5</v>
      </c>
      <c r="G17" s="120">
        <f t="shared" si="1"/>
        <v>-3.4722222222222224E-2</v>
      </c>
      <c r="H17" s="77">
        <v>45</v>
      </c>
      <c r="I17" s="77">
        <v>46</v>
      </c>
      <c r="J17" s="121">
        <f t="shared" si="9"/>
        <v>1</v>
      </c>
      <c r="K17" s="120">
        <f t="shared" si="10"/>
        <v>2.2222222222222223E-2</v>
      </c>
      <c r="L17" s="77">
        <v>3</v>
      </c>
      <c r="M17" s="77">
        <v>5</v>
      </c>
      <c r="N17" s="121">
        <f t="shared" si="11"/>
        <v>2</v>
      </c>
      <c r="O17" s="120">
        <f t="shared" si="12"/>
        <v>0.66666666666666663</v>
      </c>
      <c r="P17" s="77">
        <v>88</v>
      </c>
      <c r="Q17" s="77">
        <v>92</v>
      </c>
      <c r="R17" s="121">
        <f t="shared" si="2"/>
        <v>4</v>
      </c>
      <c r="S17" s="120">
        <f t="shared" si="3"/>
        <v>4.5454545454545456E-2</v>
      </c>
      <c r="T17" s="77">
        <v>39</v>
      </c>
      <c r="U17" s="77">
        <v>38</v>
      </c>
      <c r="V17" s="121">
        <f t="shared" si="4"/>
        <v>-1</v>
      </c>
      <c r="W17" s="120">
        <f t="shared" si="5"/>
        <v>-2.564102564102564E-2</v>
      </c>
      <c r="X17" s="121">
        <f t="shared" si="6"/>
        <v>319</v>
      </c>
      <c r="Y17" s="121">
        <f t="shared" si="6"/>
        <v>320</v>
      </c>
      <c r="Z17" s="121">
        <f t="shared" si="7"/>
        <v>1</v>
      </c>
      <c r="AA17" s="122">
        <f t="shared" si="8"/>
        <v>3.134796238244514E-3</v>
      </c>
    </row>
    <row r="18" spans="1:27" s="10" customFormat="1" ht="15">
      <c r="A18" s="61"/>
      <c r="B18" s="105" t="s">
        <v>28</v>
      </c>
      <c r="C18" s="104">
        <f>Y18/Y20</f>
        <v>0.26125913699599151</v>
      </c>
      <c r="D18" s="77">
        <v>498</v>
      </c>
      <c r="E18" s="77">
        <v>532</v>
      </c>
      <c r="F18" s="119">
        <f t="shared" si="0"/>
        <v>34</v>
      </c>
      <c r="G18" s="120">
        <f t="shared" si="1"/>
        <v>6.8273092369477914E-2</v>
      </c>
      <c r="H18" s="77">
        <v>148</v>
      </c>
      <c r="I18" s="77">
        <v>165</v>
      </c>
      <c r="J18" s="121">
        <f t="shared" si="9"/>
        <v>17</v>
      </c>
      <c r="K18" s="120">
        <f t="shared" si="10"/>
        <v>0.11486486486486487</v>
      </c>
      <c r="L18" s="77">
        <v>17</v>
      </c>
      <c r="M18" s="77">
        <v>23</v>
      </c>
      <c r="N18" s="121">
        <f t="shared" si="11"/>
        <v>6</v>
      </c>
      <c r="O18" s="120">
        <f t="shared" si="12"/>
        <v>0.35294117647058826</v>
      </c>
      <c r="P18" s="77">
        <v>262</v>
      </c>
      <c r="Q18" s="77">
        <v>288</v>
      </c>
      <c r="R18" s="121">
        <f t="shared" si="2"/>
        <v>26</v>
      </c>
      <c r="S18" s="120">
        <f t="shared" si="3"/>
        <v>9.9236641221374045E-2</v>
      </c>
      <c r="T18" s="77">
        <v>94</v>
      </c>
      <c r="U18" s="77">
        <v>100</v>
      </c>
      <c r="V18" s="121">
        <f t="shared" si="4"/>
        <v>6</v>
      </c>
      <c r="W18" s="120">
        <f t="shared" si="5"/>
        <v>6.3829787234042548E-2</v>
      </c>
      <c r="X18" s="121">
        <f t="shared" si="6"/>
        <v>1019</v>
      </c>
      <c r="Y18" s="121">
        <f t="shared" si="6"/>
        <v>1108</v>
      </c>
      <c r="Z18" s="121">
        <f t="shared" si="7"/>
        <v>89</v>
      </c>
      <c r="AA18" s="122">
        <f t="shared" si="8"/>
        <v>8.73405299313052E-2</v>
      </c>
    </row>
    <row r="19" spans="1:27" s="10" customFormat="1" ht="15">
      <c r="A19" s="60" t="s">
        <v>12</v>
      </c>
      <c r="B19" s="106" t="s">
        <v>13</v>
      </c>
      <c r="C19" s="137">
        <f>Y19/Y20</f>
        <v>0.12662107993397784</v>
      </c>
      <c r="D19">
        <v>195</v>
      </c>
      <c r="E19" s="204">
        <v>195</v>
      </c>
      <c r="F19" s="177">
        <f t="shared" si="0"/>
        <v>0</v>
      </c>
      <c r="G19" s="164">
        <f t="shared" si="1"/>
        <v>0</v>
      </c>
      <c r="H19">
        <v>60</v>
      </c>
      <c r="I19" s="204">
        <v>61</v>
      </c>
      <c r="J19" s="165">
        <f t="shared" si="9"/>
        <v>1</v>
      </c>
      <c r="K19" s="164">
        <f t="shared" si="10"/>
        <v>1.6666666666666666E-2</v>
      </c>
      <c r="L19">
        <v>2</v>
      </c>
      <c r="M19" s="204">
        <v>3</v>
      </c>
      <c r="N19" s="165">
        <f t="shared" si="11"/>
        <v>1</v>
      </c>
      <c r="O19" s="164">
        <f t="shared" si="12"/>
        <v>0.5</v>
      </c>
      <c r="P19">
        <v>165</v>
      </c>
      <c r="Q19" s="204">
        <v>168</v>
      </c>
      <c r="R19" s="165">
        <f t="shared" si="2"/>
        <v>3</v>
      </c>
      <c r="S19" s="164">
        <f t="shared" si="3"/>
        <v>1.8181818181818181E-2</v>
      </c>
      <c r="T19">
        <v>108</v>
      </c>
      <c r="U19" s="204">
        <v>110</v>
      </c>
      <c r="V19" s="165">
        <f t="shared" si="4"/>
        <v>2</v>
      </c>
      <c r="W19" s="164">
        <f t="shared" si="5"/>
        <v>1.8518518518518517E-2</v>
      </c>
      <c r="X19" s="121">
        <f t="shared" si="6"/>
        <v>530</v>
      </c>
      <c r="Y19" s="121">
        <f t="shared" si="6"/>
        <v>537</v>
      </c>
      <c r="Z19" s="121">
        <f t="shared" si="7"/>
        <v>7</v>
      </c>
      <c r="AA19" s="122">
        <f t="shared" si="8"/>
        <v>1.3207547169811321E-2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13">
        <f>SUM(D7:D19)</f>
        <v>1753</v>
      </c>
      <c r="E20" s="113">
        <f>SUM(E7:E19)</f>
        <v>1815</v>
      </c>
      <c r="F20" s="114">
        <f t="shared" si="0"/>
        <v>62</v>
      </c>
      <c r="G20" s="115">
        <f t="shared" si="1"/>
        <v>3.5367940673131773E-2</v>
      </c>
      <c r="H20" s="113">
        <f>SUM(H7:H19)</f>
        <v>523</v>
      </c>
      <c r="I20" s="113">
        <f>SUM(I7:I19)</f>
        <v>584</v>
      </c>
      <c r="J20" s="114">
        <f>I20-H20</f>
        <v>61</v>
      </c>
      <c r="K20" s="116">
        <f>J20/H20</f>
        <v>0.11663479923518165</v>
      </c>
      <c r="L20" s="113">
        <f>SUM(L7:L19)</f>
        <v>60</v>
      </c>
      <c r="M20" s="113">
        <f>SUM(M7:M19)</f>
        <v>78</v>
      </c>
      <c r="N20" s="114">
        <f t="shared" si="11"/>
        <v>18</v>
      </c>
      <c r="O20" s="116">
        <f>N20/L20</f>
        <v>0.3</v>
      </c>
      <c r="P20" s="113">
        <f>SUM(P7:P19)</f>
        <v>1168</v>
      </c>
      <c r="Q20" s="113">
        <f>SUM(Q7:Q19)</f>
        <v>1269</v>
      </c>
      <c r="R20" s="114">
        <f>Q20-P20</f>
        <v>101</v>
      </c>
      <c r="S20" s="116">
        <f>R20/P20</f>
        <v>8.6472602739726026E-2</v>
      </c>
      <c r="T20" s="113">
        <f>SUM(T7:T19)</f>
        <v>456</v>
      </c>
      <c r="U20" s="113">
        <f>SUM(U7:U19)</f>
        <v>495</v>
      </c>
      <c r="V20" s="114">
        <f>U20-T20</f>
        <v>39</v>
      </c>
      <c r="W20" s="116">
        <f>V20/T20</f>
        <v>8.5526315789473686E-2</v>
      </c>
      <c r="X20" s="117">
        <f>D20+H20+L20+P20+T20</f>
        <v>3960</v>
      </c>
      <c r="Y20" s="117">
        <f t="shared" si="6"/>
        <v>4241</v>
      </c>
      <c r="Z20" s="117">
        <f>Y20-X20</f>
        <v>281</v>
      </c>
      <c r="AA20" s="118">
        <f>Z20/X20</f>
        <v>7.0959595959595959E-2</v>
      </c>
    </row>
    <row r="21" spans="1:27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7"/>
  <sheetViews>
    <sheetView workbookViewId="0">
      <selection activeCell="P18" sqref="P18"/>
    </sheetView>
  </sheetViews>
  <sheetFormatPr defaultRowHeight="15"/>
  <cols>
    <col min="1" max="1" width="32.425781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34" customFormat="1" ht="12.75">
      <c r="A3" s="33" t="s">
        <v>100</v>
      </c>
      <c r="C3" s="35"/>
      <c r="D3" s="35"/>
      <c r="E3" s="35"/>
      <c r="F3" s="35"/>
      <c r="G3" s="35"/>
      <c r="H3" s="36"/>
      <c r="I3" s="35"/>
      <c r="J3" s="35"/>
      <c r="K3" s="35"/>
      <c r="N3" s="35"/>
      <c r="O3" s="35"/>
      <c r="P3" s="35"/>
      <c r="Q3" s="35"/>
      <c r="R3" s="35"/>
      <c r="S3" s="35"/>
      <c r="V3" s="37"/>
      <c r="W3" s="37"/>
      <c r="X3" s="37"/>
      <c r="Y3" s="37"/>
      <c r="Z3" s="37"/>
    </row>
    <row r="4" spans="1:29" s="34" customFormat="1" ht="12.75">
      <c r="A4" s="33" t="s">
        <v>144</v>
      </c>
      <c r="B4" s="38"/>
      <c r="C4" s="33"/>
      <c r="D4" s="33"/>
      <c r="E4" s="33"/>
      <c r="F4" s="33"/>
      <c r="G4" s="33"/>
      <c r="H4" s="39"/>
      <c r="V4" s="37"/>
      <c r="W4" s="37"/>
      <c r="X4" s="37"/>
      <c r="Y4" s="37"/>
      <c r="Z4" s="37"/>
    </row>
    <row r="5" spans="1:29" s="8" customFormat="1" ht="12.75">
      <c r="A5" s="100"/>
      <c r="B5" s="7"/>
      <c r="C5" s="27"/>
      <c r="D5" s="27"/>
      <c r="E5" s="27"/>
      <c r="F5" s="27"/>
      <c r="G5" s="27"/>
      <c r="H5" s="30"/>
      <c r="V5" s="26"/>
      <c r="W5" s="26"/>
      <c r="X5" s="26"/>
      <c r="Y5" s="26"/>
      <c r="Z5" s="26"/>
    </row>
    <row r="6" spans="1:29" s="8" customFormat="1" ht="13.5" thickBot="1">
      <c r="A6" s="7"/>
    </row>
    <row r="7" spans="1:29" s="8" customFormat="1">
      <c r="A7" s="67"/>
      <c r="B7" s="215" t="s">
        <v>65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6"/>
      <c r="AC7" s="8" t="s">
        <v>43</v>
      </c>
    </row>
    <row r="8" spans="1:29" s="8" customFormat="1">
      <c r="A8" s="68" t="s">
        <v>66</v>
      </c>
      <c r="B8" s="212" t="s">
        <v>53</v>
      </c>
      <c r="C8" s="212"/>
      <c r="D8" s="212" t="s">
        <v>54</v>
      </c>
      <c r="E8" s="212"/>
      <c r="F8" s="212" t="s">
        <v>55</v>
      </c>
      <c r="G8" s="212"/>
      <c r="H8" s="212" t="s">
        <v>56</v>
      </c>
      <c r="I8" s="212"/>
      <c r="J8" s="212" t="s">
        <v>57</v>
      </c>
      <c r="K8" s="212"/>
      <c r="L8" s="212" t="s">
        <v>19</v>
      </c>
      <c r="M8" s="213"/>
      <c r="AC8" s="8" t="s">
        <v>35</v>
      </c>
    </row>
    <row r="9" spans="1:29" s="8" customFormat="1">
      <c r="A9" s="69"/>
      <c r="B9" s="66" t="s">
        <v>34</v>
      </c>
      <c r="C9" s="66" t="s">
        <v>23</v>
      </c>
      <c r="D9" s="66" t="s">
        <v>34</v>
      </c>
      <c r="E9" s="66" t="s">
        <v>23</v>
      </c>
      <c r="F9" s="66" t="s">
        <v>34</v>
      </c>
      <c r="G9" s="66" t="s">
        <v>23</v>
      </c>
      <c r="H9" s="66" t="s">
        <v>34</v>
      </c>
      <c r="I9" s="66" t="s">
        <v>23</v>
      </c>
      <c r="J9" s="66" t="s">
        <v>34</v>
      </c>
      <c r="K9" s="66" t="s">
        <v>23</v>
      </c>
      <c r="L9" s="66" t="s">
        <v>34</v>
      </c>
      <c r="M9" s="70" t="s">
        <v>23</v>
      </c>
      <c r="AC9" s="28" t="s">
        <v>38</v>
      </c>
    </row>
    <row r="10" spans="1:29" s="8" customFormat="1">
      <c r="A10" s="135" t="s">
        <v>58</v>
      </c>
      <c r="B10" s="77">
        <v>74</v>
      </c>
      <c r="C10" s="50">
        <f>B10/B17</f>
        <v>4.0793825799338476E-2</v>
      </c>
      <c r="D10" s="77">
        <v>23</v>
      </c>
      <c r="E10" s="50">
        <f>D10/D17</f>
        <v>3.9383561643835614E-2</v>
      </c>
      <c r="F10" s="77">
        <v>4</v>
      </c>
      <c r="G10" s="50">
        <f>F10/F17</f>
        <v>5.128205128205128E-2</v>
      </c>
      <c r="H10" s="77">
        <v>59</v>
      </c>
      <c r="I10" s="50">
        <f>H10/H17</f>
        <v>4.6493301812450746E-2</v>
      </c>
      <c r="J10" s="77">
        <v>15</v>
      </c>
      <c r="K10" s="50">
        <f>J10/J17</f>
        <v>3.0364372469635626E-2</v>
      </c>
      <c r="L10" s="51">
        <f t="shared" ref="L10:L16" si="0">B10+D10+F10+H10+J10</f>
        <v>175</v>
      </c>
      <c r="M10" s="45">
        <f>L10/L17</f>
        <v>4.1283321538098605E-2</v>
      </c>
      <c r="AC10" s="8" t="s">
        <v>39</v>
      </c>
    </row>
    <row r="11" spans="1:29" s="8" customFormat="1">
      <c r="A11" s="135" t="s">
        <v>59</v>
      </c>
      <c r="B11" s="77">
        <v>12</v>
      </c>
      <c r="C11" s="50">
        <f>B11/B17</f>
        <v>6.615214994487321E-3</v>
      </c>
      <c r="D11" s="77">
        <v>5</v>
      </c>
      <c r="E11" s="50">
        <f>D11/D17</f>
        <v>8.5616438356164379E-3</v>
      </c>
      <c r="F11" s="77"/>
      <c r="G11" s="50">
        <f>F11/F17</f>
        <v>0</v>
      </c>
      <c r="H11" s="77">
        <v>9</v>
      </c>
      <c r="I11" s="50">
        <f>H11/H17</f>
        <v>7.0921985815602835E-3</v>
      </c>
      <c r="J11" s="77">
        <v>7</v>
      </c>
      <c r="K11" s="50">
        <f>J11/J17</f>
        <v>1.417004048582996E-2</v>
      </c>
      <c r="L11" s="51">
        <f t="shared" si="0"/>
        <v>33</v>
      </c>
      <c r="M11" s="45">
        <f>L11/L17</f>
        <v>7.7848549186128801E-3</v>
      </c>
    </row>
    <row r="12" spans="1:29" s="8" customFormat="1">
      <c r="A12" s="135" t="s">
        <v>60</v>
      </c>
      <c r="B12" s="77">
        <v>1541</v>
      </c>
      <c r="C12" s="50">
        <f>B12/B17</f>
        <v>0.84950385887541346</v>
      </c>
      <c r="D12" s="77">
        <v>486</v>
      </c>
      <c r="E12" s="50">
        <f>D12/D17</f>
        <v>0.8321917808219178</v>
      </c>
      <c r="F12" s="77">
        <v>63</v>
      </c>
      <c r="G12" s="50">
        <f>F12/F17</f>
        <v>0.80769230769230771</v>
      </c>
      <c r="H12" s="77">
        <v>991</v>
      </c>
      <c r="I12" s="50">
        <f>H12/H17</f>
        <v>0.78092986603624903</v>
      </c>
      <c r="J12" s="77">
        <v>314</v>
      </c>
      <c r="K12" s="50">
        <f>J12/J17</f>
        <v>0.63562753036437247</v>
      </c>
      <c r="L12" s="51">
        <f t="shared" si="0"/>
        <v>3395</v>
      </c>
      <c r="M12" s="45">
        <f>L12/L17</f>
        <v>0.80089643783911302</v>
      </c>
      <c r="AC12" s="8" t="s">
        <v>40</v>
      </c>
    </row>
    <row r="13" spans="1:29" s="8" customFormat="1">
      <c r="A13" s="135" t="s">
        <v>61</v>
      </c>
      <c r="B13" s="77">
        <v>119</v>
      </c>
      <c r="C13" s="50">
        <f>B13/B17</f>
        <v>6.560088202866593E-2</v>
      </c>
      <c r="D13" s="77">
        <v>51</v>
      </c>
      <c r="E13" s="50">
        <f>D13/D17</f>
        <v>8.7328767123287673E-2</v>
      </c>
      <c r="F13" s="77">
        <v>11</v>
      </c>
      <c r="G13" s="50">
        <f>F13/F17</f>
        <v>0.14102564102564102</v>
      </c>
      <c r="H13" s="77">
        <v>118</v>
      </c>
      <c r="I13" s="50">
        <f>H13/H17</f>
        <v>9.2986603624901493E-2</v>
      </c>
      <c r="J13" s="77">
        <v>57</v>
      </c>
      <c r="K13" s="50">
        <f>J13/J17</f>
        <v>0.11538461538461539</v>
      </c>
      <c r="L13" s="51">
        <f t="shared" si="0"/>
        <v>356</v>
      </c>
      <c r="M13" s="45">
        <f>L13/L17</f>
        <v>8.3982071243217743E-2</v>
      </c>
      <c r="AC13" s="8" t="s">
        <v>41</v>
      </c>
    </row>
    <row r="14" spans="1:29" s="8" customFormat="1">
      <c r="A14" s="135" t="s">
        <v>62</v>
      </c>
      <c r="B14" s="77">
        <v>22</v>
      </c>
      <c r="C14" s="50">
        <f>B14/B17</f>
        <v>1.2127894156560088E-2</v>
      </c>
      <c r="D14" s="77">
        <v>3</v>
      </c>
      <c r="E14" s="50">
        <f>D14/D17</f>
        <v>5.1369863013698627E-3</v>
      </c>
      <c r="F14" s="77"/>
      <c r="G14" s="50">
        <f>F14/F17</f>
        <v>0</v>
      </c>
      <c r="H14" s="77">
        <v>66</v>
      </c>
      <c r="I14" s="50">
        <f>H14/H17</f>
        <v>5.2009456264775412E-2</v>
      </c>
      <c r="J14" s="77">
        <v>74</v>
      </c>
      <c r="K14" s="50">
        <f>J14/J17</f>
        <v>0.14979757085020243</v>
      </c>
      <c r="L14" s="51">
        <f t="shared" si="0"/>
        <v>165</v>
      </c>
      <c r="M14" s="45">
        <f>L14/L17</f>
        <v>3.8924274593064405E-2</v>
      </c>
    </row>
    <row r="15" spans="1:29" s="8" customFormat="1">
      <c r="A15" s="135" t="s">
        <v>63</v>
      </c>
      <c r="B15" s="77">
        <v>40</v>
      </c>
      <c r="C15" s="50">
        <f>B15/B17</f>
        <v>2.2050716648291068E-2</v>
      </c>
      <c r="D15" s="77">
        <v>13</v>
      </c>
      <c r="E15" s="50">
        <f>D15/D17</f>
        <v>2.2260273972602738E-2</v>
      </c>
      <c r="F15" s="77"/>
      <c r="G15" s="50">
        <f>F15/F17</f>
        <v>0</v>
      </c>
      <c r="H15" s="77">
        <v>18</v>
      </c>
      <c r="I15" s="50">
        <f>H15/H17</f>
        <v>1.4184397163120567E-2</v>
      </c>
      <c r="J15" s="77">
        <v>22</v>
      </c>
      <c r="K15" s="50">
        <f>J15/J17</f>
        <v>4.4534412955465584E-2</v>
      </c>
      <c r="L15" s="51">
        <f t="shared" si="0"/>
        <v>93</v>
      </c>
      <c r="M15" s="45">
        <f>L15/L17</f>
        <v>2.1939136588818117E-2</v>
      </c>
    </row>
    <row r="16" spans="1:29" s="8" customFormat="1">
      <c r="A16" s="135" t="s">
        <v>64</v>
      </c>
      <c r="B16" s="77">
        <v>6</v>
      </c>
      <c r="C16" s="50">
        <f>B16/B17</f>
        <v>3.3076074972436605E-3</v>
      </c>
      <c r="D16" s="77">
        <v>3</v>
      </c>
      <c r="E16" s="50">
        <f>D16/D17</f>
        <v>5.1369863013698627E-3</v>
      </c>
      <c r="F16" s="77"/>
      <c r="G16" s="50">
        <f>F16/F17</f>
        <v>0</v>
      </c>
      <c r="H16" s="77">
        <v>8</v>
      </c>
      <c r="I16" s="50">
        <f>H16/H17</f>
        <v>6.3041765169424748E-3</v>
      </c>
      <c r="J16" s="77">
        <v>5</v>
      </c>
      <c r="K16" s="50">
        <f>J16/J17</f>
        <v>1.0121457489878543E-2</v>
      </c>
      <c r="L16" s="51">
        <f t="shared" si="0"/>
        <v>22</v>
      </c>
      <c r="M16" s="45">
        <f>L16/L17</f>
        <v>5.1899032790752534E-3</v>
      </c>
      <c r="AC16" s="8" t="s">
        <v>42</v>
      </c>
    </row>
    <row r="17" spans="1:13" s="40" customFormat="1" ht="15.75" thickBot="1">
      <c r="A17" s="71" t="s">
        <v>14</v>
      </c>
      <c r="B17" s="72">
        <f>SUM(B10:B16)</f>
        <v>1814</v>
      </c>
      <c r="C17" s="73">
        <f>B17/B17</f>
        <v>1</v>
      </c>
      <c r="D17" s="72">
        <f>SUM(D10:D16)</f>
        <v>584</v>
      </c>
      <c r="E17" s="73">
        <f>D17/D17</f>
        <v>1</v>
      </c>
      <c r="F17" s="72">
        <f>SUM(F10:F16)</f>
        <v>78</v>
      </c>
      <c r="G17" s="73">
        <f>F17/F17</f>
        <v>1</v>
      </c>
      <c r="H17" s="72">
        <f>SUM(H10:H16)</f>
        <v>1269</v>
      </c>
      <c r="I17" s="73">
        <f>H17/H17</f>
        <v>1</v>
      </c>
      <c r="J17" s="72">
        <f>SUM(J10:J16)</f>
        <v>494</v>
      </c>
      <c r="K17" s="73">
        <f>J17/J17</f>
        <v>1</v>
      </c>
      <c r="L17" s="72">
        <f>SUM(L10:L16)</f>
        <v>4239</v>
      </c>
      <c r="M17" s="74">
        <f>L17/L17</f>
        <v>1</v>
      </c>
    </row>
    <row r="18" spans="1:13" ht="23.25" customHeight="1">
      <c r="A18" s="65"/>
    </row>
    <row r="21" spans="1:13">
      <c r="A21" s="42"/>
    </row>
    <row r="22" spans="1:13">
      <c r="A22" s="42"/>
      <c r="C22" t="s">
        <v>142</v>
      </c>
    </row>
    <row r="23" spans="1:13">
      <c r="A23" s="42"/>
    </row>
    <row r="24" spans="1:13">
      <c r="A24" s="42"/>
    </row>
    <row r="25" spans="1:13">
      <c r="A25" s="42"/>
    </row>
    <row r="26" spans="1:13">
      <c r="A26" s="42"/>
    </row>
    <row r="27" spans="1:13">
      <c r="A27" s="42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workbookViewId="0">
      <selection activeCell="P14" sqref="P14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3.5" thickBot="1">
      <c r="B2" s="190" t="s">
        <v>101</v>
      </c>
      <c r="C2" s="191"/>
      <c r="D2" s="191"/>
      <c r="E2" s="191"/>
      <c r="F2" s="191"/>
      <c r="G2" s="192"/>
      <c r="H2" s="192"/>
      <c r="I2" s="191"/>
      <c r="J2" s="191"/>
      <c r="K2" s="191"/>
      <c r="L2" s="191"/>
      <c r="M2" s="191"/>
      <c r="N2" s="193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63" t="s">
        <v>145</v>
      </c>
      <c r="C3" s="194"/>
      <c r="D3" s="194"/>
      <c r="E3" s="194"/>
      <c r="F3" s="194"/>
      <c r="G3" s="195"/>
      <c r="H3" s="195"/>
      <c r="I3" s="194"/>
      <c r="J3" s="194"/>
      <c r="K3" s="194"/>
      <c r="L3" s="194"/>
      <c r="M3" s="194"/>
      <c r="N3" s="196"/>
      <c r="Y3" s="37"/>
      <c r="Z3" s="37"/>
      <c r="AA3" s="37"/>
      <c r="AB3" s="37"/>
      <c r="AC3" s="37"/>
    </row>
    <row r="4" spans="1:29">
      <c r="B4" s="53"/>
      <c r="C4" s="241" t="s">
        <v>53</v>
      </c>
      <c r="D4" s="241"/>
      <c r="E4" s="241" t="s">
        <v>54</v>
      </c>
      <c r="F4" s="241"/>
      <c r="G4" s="241" t="s">
        <v>55</v>
      </c>
      <c r="H4" s="241"/>
      <c r="I4" s="241" t="s">
        <v>56</v>
      </c>
      <c r="J4" s="241"/>
      <c r="K4" s="241" t="s">
        <v>57</v>
      </c>
      <c r="L4" s="241"/>
      <c r="M4" s="241" t="s">
        <v>19</v>
      </c>
      <c r="N4" s="242"/>
    </row>
    <row r="5" spans="1:29">
      <c r="B5" s="53"/>
      <c r="C5" s="187" t="s">
        <v>67</v>
      </c>
      <c r="D5" s="187" t="s">
        <v>23</v>
      </c>
      <c r="E5" s="187" t="s">
        <v>67</v>
      </c>
      <c r="F5" s="187" t="s">
        <v>23</v>
      </c>
      <c r="G5" s="187" t="s">
        <v>67</v>
      </c>
      <c r="H5" s="187" t="s">
        <v>23</v>
      </c>
      <c r="I5" s="187" t="s">
        <v>67</v>
      </c>
      <c r="J5" s="187" t="s">
        <v>23</v>
      </c>
      <c r="K5" s="187" t="s">
        <v>67</v>
      </c>
      <c r="L5" s="187" t="s">
        <v>23</v>
      </c>
      <c r="M5" s="187" t="s">
        <v>67</v>
      </c>
      <c r="N5" s="188" t="s">
        <v>23</v>
      </c>
    </row>
    <row r="6" spans="1:29">
      <c r="A6" s="42"/>
      <c r="B6" s="134" t="s">
        <v>128</v>
      </c>
      <c r="C6" s="77"/>
      <c r="D6" s="46"/>
      <c r="E6" s="77"/>
      <c r="F6" s="46"/>
      <c r="G6" s="77"/>
      <c r="H6" s="46"/>
      <c r="I6" s="77"/>
      <c r="J6" s="46"/>
      <c r="K6" s="77">
        <v>1</v>
      </c>
      <c r="L6" s="46">
        <f>K6/$K$33</f>
        <v>1.7543859649122806E-2</v>
      </c>
      <c r="M6" s="52">
        <f>SUM(C6,E6,G6,I6,K6)</f>
        <v>1</v>
      </c>
      <c r="N6" s="54">
        <f t="shared" ref="N6:N32" si="0">M6/$M$33</f>
        <v>2.8248587570621469E-3</v>
      </c>
      <c r="O6" s="13"/>
      <c r="P6" s="42"/>
    </row>
    <row r="7" spans="1:29">
      <c r="A7" s="42"/>
      <c r="B7" s="134" t="s">
        <v>111</v>
      </c>
      <c r="C7" s="77">
        <v>26</v>
      </c>
      <c r="D7" s="46">
        <f>C7/$C$33</f>
        <v>0.21848739495798319</v>
      </c>
      <c r="E7" s="77">
        <v>9</v>
      </c>
      <c r="F7" s="46">
        <f>E7/E33</f>
        <v>0.17647058823529413</v>
      </c>
      <c r="G7" s="77">
        <v>1</v>
      </c>
      <c r="H7" s="46">
        <f>G7/G33</f>
        <v>9.0909090909090912E-2</v>
      </c>
      <c r="I7" s="77">
        <v>17</v>
      </c>
      <c r="J7" s="46">
        <f>I7/$I$33</f>
        <v>0.14655172413793102</v>
      </c>
      <c r="K7" s="77">
        <v>15</v>
      </c>
      <c r="L7" s="46">
        <f>K7/$K$33</f>
        <v>0.26315789473684209</v>
      </c>
      <c r="M7" s="52">
        <f t="shared" ref="M7:M32" si="1">SUM(C7,E7,G7,I7,K7)</f>
        <v>68</v>
      </c>
      <c r="N7" s="54">
        <f t="shared" si="0"/>
        <v>0.19209039548022599</v>
      </c>
      <c r="O7" s="13"/>
      <c r="P7" s="42"/>
    </row>
    <row r="8" spans="1:29">
      <c r="A8" s="42"/>
      <c r="B8" s="134" t="s">
        <v>133</v>
      </c>
      <c r="C8" s="77"/>
      <c r="D8" s="46"/>
      <c r="E8" s="77"/>
      <c r="F8" s="46"/>
      <c r="G8" s="77"/>
      <c r="H8" s="46"/>
      <c r="I8" s="77">
        <v>1</v>
      </c>
      <c r="J8" s="46">
        <f>I8/$I$33</f>
        <v>8.6206896551724137E-3</v>
      </c>
      <c r="K8" s="77"/>
      <c r="L8" s="46">
        <f>K8/$K$33</f>
        <v>0</v>
      </c>
      <c r="M8" s="52">
        <f t="shared" si="1"/>
        <v>1</v>
      </c>
      <c r="N8" s="54">
        <f t="shared" si="0"/>
        <v>2.8248587570621469E-3</v>
      </c>
      <c r="O8" s="13"/>
      <c r="P8" s="42"/>
    </row>
    <row r="9" spans="1:29">
      <c r="A9" s="42"/>
      <c r="B9" s="134" t="s">
        <v>135</v>
      </c>
      <c r="C9" s="77"/>
      <c r="D9" s="46"/>
      <c r="E9" s="77"/>
      <c r="F9" s="46"/>
      <c r="G9" s="77"/>
      <c r="H9" s="46"/>
      <c r="I9" s="77">
        <v>1</v>
      </c>
      <c r="J9" s="46">
        <f t="shared" ref="J9:J10" si="2">I9/$I$33</f>
        <v>8.6206896551724137E-3</v>
      </c>
      <c r="K9" s="77"/>
      <c r="L9" s="46"/>
      <c r="M9" s="52">
        <f t="shared" si="1"/>
        <v>1</v>
      </c>
      <c r="N9" s="54">
        <f t="shared" si="0"/>
        <v>2.8248587570621469E-3</v>
      </c>
      <c r="O9" s="13"/>
      <c r="P9" s="42"/>
    </row>
    <row r="10" spans="1:29">
      <c r="A10" s="42"/>
      <c r="B10" s="134" t="s">
        <v>112</v>
      </c>
      <c r="C10" s="77"/>
      <c r="D10" s="46"/>
      <c r="E10" s="77">
        <v>1</v>
      </c>
      <c r="F10" s="46">
        <f>E10/E33</f>
        <v>1.9607843137254902E-2</v>
      </c>
      <c r="G10" s="77">
        <v>2</v>
      </c>
      <c r="H10" s="46">
        <f>G10/G33</f>
        <v>0.18181818181818182</v>
      </c>
      <c r="I10" s="77">
        <v>4</v>
      </c>
      <c r="J10" s="46">
        <f t="shared" si="2"/>
        <v>3.4482758620689655E-2</v>
      </c>
      <c r="K10" s="77">
        <v>2</v>
      </c>
      <c r="L10" s="46">
        <f t="shared" ref="L10:L18" si="3">K10/$K$33</f>
        <v>3.5087719298245612E-2</v>
      </c>
      <c r="M10" s="52">
        <f t="shared" si="1"/>
        <v>9</v>
      </c>
      <c r="N10" s="54">
        <f t="shared" si="0"/>
        <v>2.5423728813559324E-2</v>
      </c>
      <c r="O10" s="13"/>
      <c r="P10" s="42"/>
    </row>
    <row r="11" spans="1:29">
      <c r="A11" s="42"/>
      <c r="B11" s="134" t="s">
        <v>113</v>
      </c>
      <c r="C11" s="77">
        <v>1</v>
      </c>
      <c r="D11" s="46"/>
      <c r="E11" s="77"/>
      <c r="F11" s="46"/>
      <c r="G11" s="77"/>
      <c r="H11" s="46"/>
      <c r="I11" s="77"/>
      <c r="J11" s="46"/>
      <c r="K11" s="77">
        <v>1</v>
      </c>
      <c r="L11" s="46">
        <f t="shared" si="3"/>
        <v>1.7543859649122806E-2</v>
      </c>
      <c r="M11" s="52">
        <f t="shared" si="1"/>
        <v>2</v>
      </c>
      <c r="N11" s="54">
        <f t="shared" si="0"/>
        <v>5.6497175141242938E-3</v>
      </c>
      <c r="O11" s="13"/>
      <c r="P11" s="42"/>
    </row>
    <row r="12" spans="1:29">
      <c r="A12" s="42"/>
      <c r="B12" s="134" t="s">
        <v>114</v>
      </c>
      <c r="C12" s="77">
        <v>1</v>
      </c>
      <c r="D12" s="46">
        <f>C12/$C$33</f>
        <v>8.4033613445378148E-3</v>
      </c>
      <c r="E12" s="77"/>
      <c r="F12" s="46"/>
      <c r="G12" s="77"/>
      <c r="H12" s="46"/>
      <c r="I12" s="77"/>
      <c r="J12" s="46"/>
      <c r="K12" s="77"/>
      <c r="L12" s="46"/>
      <c r="M12" s="52">
        <f t="shared" si="1"/>
        <v>1</v>
      </c>
      <c r="N12" s="54">
        <f t="shared" si="0"/>
        <v>2.8248587570621469E-3</v>
      </c>
      <c r="O12" s="13"/>
      <c r="P12" s="42"/>
    </row>
    <row r="13" spans="1:29">
      <c r="A13" s="42"/>
      <c r="B13" s="134" t="s">
        <v>131</v>
      </c>
      <c r="C13" s="77">
        <v>1</v>
      </c>
      <c r="D13" s="46">
        <f>C13/$C$33</f>
        <v>8.4033613445378148E-3</v>
      </c>
      <c r="E13" s="77"/>
      <c r="F13" s="46"/>
      <c r="G13" s="77"/>
      <c r="H13" s="46"/>
      <c r="I13" s="77"/>
      <c r="J13" s="46"/>
      <c r="K13" s="77"/>
      <c r="L13" s="46"/>
      <c r="M13" s="52">
        <f t="shared" si="1"/>
        <v>1</v>
      </c>
      <c r="N13" s="54">
        <f t="shared" si="0"/>
        <v>2.8248587570621469E-3</v>
      </c>
      <c r="O13" s="13"/>
      <c r="P13" s="42"/>
    </row>
    <row r="14" spans="1:29">
      <c r="A14" s="42"/>
      <c r="B14" s="134" t="s">
        <v>115</v>
      </c>
      <c r="C14" s="77">
        <v>4</v>
      </c>
      <c r="D14" s="46">
        <f>C14/$C$33</f>
        <v>3.3613445378151259E-2</v>
      </c>
      <c r="E14" s="77"/>
      <c r="F14" s="46"/>
      <c r="G14" s="77"/>
      <c r="H14" s="46"/>
      <c r="I14" s="77">
        <v>1</v>
      </c>
      <c r="J14" s="46"/>
      <c r="K14" s="77"/>
      <c r="L14" s="46"/>
      <c r="M14" s="52">
        <f t="shared" si="1"/>
        <v>5</v>
      </c>
      <c r="N14" s="54">
        <f t="shared" si="0"/>
        <v>1.4124293785310734E-2</v>
      </c>
      <c r="O14" s="13"/>
      <c r="P14" s="42"/>
    </row>
    <row r="15" spans="1:29">
      <c r="A15" s="42"/>
      <c r="B15" s="134" t="s">
        <v>116</v>
      </c>
      <c r="C15" s="77">
        <v>6</v>
      </c>
      <c r="D15" s="46">
        <f>C15/$C$33</f>
        <v>5.0420168067226892E-2</v>
      </c>
      <c r="E15" s="77">
        <v>7</v>
      </c>
      <c r="F15" s="46">
        <f>E15/E33</f>
        <v>0.13725490196078433</v>
      </c>
      <c r="G15" s="77">
        <v>3</v>
      </c>
      <c r="H15" s="46">
        <f>G15/G33</f>
        <v>0.27272727272727271</v>
      </c>
      <c r="I15" s="77">
        <v>14</v>
      </c>
      <c r="J15" s="46">
        <f t="shared" ref="J15" si="4">I15/$I$33</f>
        <v>0.1206896551724138</v>
      </c>
      <c r="K15" s="77">
        <v>10</v>
      </c>
      <c r="L15" s="46">
        <f t="shared" si="3"/>
        <v>0.17543859649122806</v>
      </c>
      <c r="M15" s="52">
        <f t="shared" si="1"/>
        <v>40</v>
      </c>
      <c r="N15" s="54">
        <f t="shared" si="0"/>
        <v>0.11299435028248588</v>
      </c>
      <c r="O15" s="13"/>
      <c r="P15" s="42"/>
    </row>
    <row r="16" spans="1:29">
      <c r="A16" s="42"/>
      <c r="B16" s="134" t="s">
        <v>117</v>
      </c>
      <c r="C16" s="77">
        <v>1</v>
      </c>
      <c r="D16" s="46">
        <f>C16/$C$33</f>
        <v>8.4033613445378148E-3</v>
      </c>
      <c r="E16" s="77"/>
      <c r="F16" s="46"/>
      <c r="G16" s="77"/>
      <c r="H16" s="46"/>
      <c r="I16" s="77">
        <v>1</v>
      </c>
      <c r="J16" s="46"/>
      <c r="K16" s="77"/>
      <c r="L16" s="46"/>
      <c r="M16" s="52">
        <f t="shared" si="1"/>
        <v>2</v>
      </c>
      <c r="N16" s="54">
        <f t="shared" si="0"/>
        <v>5.6497175141242938E-3</v>
      </c>
      <c r="O16" s="13"/>
      <c r="P16" s="42"/>
    </row>
    <row r="17" spans="1:16">
      <c r="A17" s="42"/>
      <c r="B17" s="134" t="s">
        <v>118</v>
      </c>
      <c r="C17" s="77"/>
      <c r="D17" s="46"/>
      <c r="E17" s="77"/>
      <c r="F17" s="46"/>
      <c r="G17" s="77">
        <v>1</v>
      </c>
      <c r="H17" s="46">
        <f>G17/G33</f>
        <v>9.0909090909090912E-2</v>
      </c>
      <c r="I17" s="77">
        <v>1</v>
      </c>
      <c r="J17" s="46">
        <f>I17/$I$33</f>
        <v>8.6206896551724137E-3</v>
      </c>
      <c r="K17" s="77">
        <v>1</v>
      </c>
      <c r="L17" s="46">
        <f t="shared" si="3"/>
        <v>1.7543859649122806E-2</v>
      </c>
      <c r="M17" s="52">
        <f t="shared" si="1"/>
        <v>3</v>
      </c>
      <c r="N17" s="54">
        <f t="shared" si="0"/>
        <v>8.4745762711864406E-3</v>
      </c>
      <c r="O17" s="13"/>
      <c r="P17" s="42"/>
    </row>
    <row r="18" spans="1:16">
      <c r="A18" s="42"/>
      <c r="B18" s="134" t="s">
        <v>119</v>
      </c>
      <c r="C18" s="77">
        <v>37</v>
      </c>
      <c r="D18" s="46">
        <f t="shared" ref="D18:F19" si="5">C18/$C$33</f>
        <v>0.31092436974789917</v>
      </c>
      <c r="E18" s="77">
        <v>12</v>
      </c>
      <c r="F18" s="46">
        <f t="shared" si="5"/>
        <v>0.10084033613445378</v>
      </c>
      <c r="G18" s="77">
        <v>3</v>
      </c>
      <c r="H18" s="46">
        <f>G18/G33</f>
        <v>0.27272727272727271</v>
      </c>
      <c r="I18" s="77">
        <v>34</v>
      </c>
      <c r="J18" s="46">
        <f>I18/$I$33</f>
        <v>0.29310344827586204</v>
      </c>
      <c r="K18" s="77">
        <v>16</v>
      </c>
      <c r="L18" s="46">
        <f t="shared" si="3"/>
        <v>0.2807017543859649</v>
      </c>
      <c r="M18" s="52">
        <f t="shared" si="1"/>
        <v>102</v>
      </c>
      <c r="N18" s="54">
        <f t="shared" si="0"/>
        <v>0.28813559322033899</v>
      </c>
      <c r="O18" s="13"/>
      <c r="P18" s="42"/>
    </row>
    <row r="19" spans="1:16">
      <c r="A19" s="42"/>
      <c r="B19" s="134" t="s">
        <v>120</v>
      </c>
      <c r="C19" s="77">
        <v>1</v>
      </c>
      <c r="D19" s="46">
        <f t="shared" si="5"/>
        <v>8.4033613445378148E-3</v>
      </c>
      <c r="E19" s="77">
        <v>1</v>
      </c>
      <c r="F19" s="46">
        <f>E19/$C$33</f>
        <v>8.4033613445378148E-3</v>
      </c>
      <c r="G19" s="77"/>
      <c r="H19" s="46"/>
      <c r="I19" s="77"/>
      <c r="J19" s="46"/>
      <c r="K19" s="77"/>
      <c r="L19" s="46"/>
      <c r="M19" s="52">
        <f t="shared" si="1"/>
        <v>2</v>
      </c>
      <c r="N19" s="54">
        <f t="shared" si="0"/>
        <v>5.6497175141242938E-3</v>
      </c>
      <c r="O19" s="13"/>
      <c r="P19" s="42"/>
    </row>
    <row r="20" spans="1:16">
      <c r="A20" s="42"/>
      <c r="B20" s="134" t="s">
        <v>121</v>
      </c>
      <c r="C20" s="77"/>
      <c r="D20" s="46"/>
      <c r="E20" s="77"/>
      <c r="F20" s="46"/>
      <c r="G20" s="77"/>
      <c r="H20" s="46"/>
      <c r="I20" s="77">
        <v>2</v>
      </c>
      <c r="J20" s="46">
        <f>I20/$I$33</f>
        <v>1.7241379310344827E-2</v>
      </c>
      <c r="K20" s="77">
        <v>1</v>
      </c>
      <c r="L20" s="46"/>
      <c r="M20" s="52">
        <f t="shared" si="1"/>
        <v>3</v>
      </c>
      <c r="N20" s="54">
        <f t="shared" si="0"/>
        <v>8.4745762711864406E-3</v>
      </c>
      <c r="O20" s="13"/>
      <c r="P20" s="42"/>
    </row>
    <row r="21" spans="1:16">
      <c r="A21" s="42"/>
      <c r="B21" s="134" t="s">
        <v>136</v>
      </c>
      <c r="C21" s="77">
        <v>1</v>
      </c>
      <c r="D21" s="46">
        <f t="shared" ref="D21" si="6">C21/$C$33</f>
        <v>8.4033613445378148E-3</v>
      </c>
      <c r="E21" s="77"/>
      <c r="F21" s="46"/>
      <c r="G21" s="77"/>
      <c r="H21" s="46"/>
      <c r="I21" s="77"/>
      <c r="J21" s="46"/>
      <c r="K21" s="77"/>
      <c r="L21" s="46"/>
      <c r="M21" s="52">
        <f t="shared" si="1"/>
        <v>1</v>
      </c>
      <c r="N21" s="54">
        <f t="shared" si="0"/>
        <v>2.8248587570621469E-3</v>
      </c>
      <c r="O21" s="13"/>
      <c r="P21" s="42"/>
    </row>
    <row r="22" spans="1:16">
      <c r="A22" s="42"/>
      <c r="B22" s="134" t="s">
        <v>134</v>
      </c>
      <c r="C22" s="77"/>
      <c r="D22" s="46"/>
      <c r="E22" s="77">
        <v>1</v>
      </c>
      <c r="F22" s="46">
        <f>E22/$C$33</f>
        <v>8.4033613445378148E-3</v>
      </c>
      <c r="G22" s="77"/>
      <c r="H22" s="46"/>
      <c r="I22" s="77"/>
      <c r="J22" s="46"/>
      <c r="K22" s="77"/>
      <c r="L22" s="46"/>
      <c r="M22" s="52">
        <f t="shared" si="1"/>
        <v>1</v>
      </c>
      <c r="N22" s="54">
        <f t="shared" si="0"/>
        <v>2.8248587570621469E-3</v>
      </c>
      <c r="O22" s="13"/>
      <c r="P22" s="42"/>
    </row>
    <row r="23" spans="1:16">
      <c r="A23" s="42"/>
      <c r="B23" s="134" t="s">
        <v>122</v>
      </c>
      <c r="C23" s="77">
        <v>1</v>
      </c>
      <c r="D23" s="46">
        <f>C23/$C$33</f>
        <v>8.4033613445378148E-3</v>
      </c>
      <c r="E23" s="77">
        <v>2</v>
      </c>
      <c r="F23" s="46">
        <f>E23/$C$33</f>
        <v>1.680672268907563E-2</v>
      </c>
      <c r="G23" s="77"/>
      <c r="H23" s="46"/>
      <c r="I23" s="77">
        <v>3</v>
      </c>
      <c r="J23" s="46">
        <f>I23/$I$33</f>
        <v>2.5862068965517241E-2</v>
      </c>
      <c r="K23" s="77">
        <v>1</v>
      </c>
      <c r="L23" s="46"/>
      <c r="M23" s="52">
        <f t="shared" si="1"/>
        <v>7</v>
      </c>
      <c r="N23" s="54">
        <f t="shared" si="0"/>
        <v>1.977401129943503E-2</v>
      </c>
      <c r="O23" s="13"/>
      <c r="P23" s="42"/>
    </row>
    <row r="24" spans="1:16">
      <c r="A24" s="42"/>
      <c r="B24" s="134" t="s">
        <v>129</v>
      </c>
      <c r="C24" s="77">
        <v>2</v>
      </c>
      <c r="D24" s="46">
        <f>C24/$C$33</f>
        <v>1.680672268907563E-2</v>
      </c>
      <c r="E24" s="77">
        <v>2</v>
      </c>
      <c r="F24" s="46">
        <f t="shared" ref="F24" si="7">E24/$C$33</f>
        <v>1.680672268907563E-2</v>
      </c>
      <c r="G24" s="77"/>
      <c r="H24" s="46"/>
      <c r="I24" s="77">
        <v>2</v>
      </c>
      <c r="J24" s="46">
        <f>I24/$I$33</f>
        <v>1.7241379310344827E-2</v>
      </c>
      <c r="K24" s="77"/>
      <c r="L24" s="46"/>
      <c r="M24" s="52">
        <f t="shared" si="1"/>
        <v>6</v>
      </c>
      <c r="N24" s="54">
        <f t="shared" si="0"/>
        <v>1.6949152542372881E-2</v>
      </c>
      <c r="O24" s="13"/>
      <c r="P24" s="42"/>
    </row>
    <row r="25" spans="1:16">
      <c r="A25" s="42"/>
      <c r="B25" s="134" t="s">
        <v>130</v>
      </c>
      <c r="C25" s="77"/>
      <c r="D25" s="46"/>
      <c r="E25" s="77">
        <v>1</v>
      </c>
      <c r="F25" s="46">
        <f>E25/$C$33</f>
        <v>8.4033613445378148E-3</v>
      </c>
      <c r="G25" s="77"/>
      <c r="H25" s="46"/>
      <c r="I25" s="77"/>
      <c r="J25" s="46"/>
      <c r="K25" s="77"/>
      <c r="L25" s="46"/>
      <c r="M25" s="52">
        <f t="shared" si="1"/>
        <v>1</v>
      </c>
      <c r="N25" s="54">
        <f t="shared" si="0"/>
        <v>2.8248587570621469E-3</v>
      </c>
      <c r="O25" s="13"/>
      <c r="P25" s="42"/>
    </row>
    <row r="26" spans="1:16">
      <c r="A26" s="42"/>
      <c r="B26" s="134" t="s">
        <v>123</v>
      </c>
      <c r="C26" s="77">
        <v>2</v>
      </c>
      <c r="D26" s="46">
        <f t="shared" ref="D26:D32" si="8">C26/$C$33</f>
        <v>1.680672268907563E-2</v>
      </c>
      <c r="E26" s="77">
        <v>3</v>
      </c>
      <c r="F26" s="46">
        <f>E26/$C$33</f>
        <v>2.5210084033613446E-2</v>
      </c>
      <c r="G26" s="77"/>
      <c r="H26" s="46"/>
      <c r="I26" s="77">
        <v>7</v>
      </c>
      <c r="J26" s="46">
        <f t="shared" ref="J26:J31" si="9">I26/$I$33</f>
        <v>6.0344827586206899E-2</v>
      </c>
      <c r="K26" s="77">
        <v>1</v>
      </c>
      <c r="L26" s="46">
        <f t="shared" ref="L26:L29" si="10">K26/$K$33</f>
        <v>1.7543859649122806E-2</v>
      </c>
      <c r="M26" s="52">
        <f t="shared" si="1"/>
        <v>13</v>
      </c>
      <c r="N26" s="54">
        <f t="shared" si="0"/>
        <v>3.6723163841807911E-2</v>
      </c>
      <c r="O26" s="13"/>
      <c r="P26" s="42"/>
    </row>
    <row r="27" spans="1:16">
      <c r="A27" s="42"/>
      <c r="B27" s="134" t="s">
        <v>137</v>
      </c>
      <c r="C27" s="77"/>
      <c r="D27" s="46"/>
      <c r="E27" s="77">
        <v>1</v>
      </c>
      <c r="F27" s="46">
        <f t="shared" ref="F27:F28" si="11">E27/$C$33</f>
        <v>8.4033613445378148E-3</v>
      </c>
      <c r="G27" s="77"/>
      <c r="H27" s="46"/>
      <c r="I27" s="77">
        <v>1</v>
      </c>
      <c r="J27" s="46">
        <f t="shared" si="9"/>
        <v>8.6206896551724137E-3</v>
      </c>
      <c r="K27" s="77"/>
      <c r="L27" s="46"/>
      <c r="M27" s="52">
        <f t="shared" si="1"/>
        <v>2</v>
      </c>
      <c r="N27" s="54">
        <f t="shared" si="0"/>
        <v>5.6497175141242938E-3</v>
      </c>
      <c r="O27" s="13"/>
      <c r="P27" s="42"/>
    </row>
    <row r="28" spans="1:16">
      <c r="A28" s="42"/>
      <c r="B28" s="134" t="s">
        <v>124</v>
      </c>
      <c r="C28" s="77">
        <v>31</v>
      </c>
      <c r="D28" s="46">
        <f t="shared" si="8"/>
        <v>0.26050420168067229</v>
      </c>
      <c r="E28" s="77">
        <v>9</v>
      </c>
      <c r="F28" s="46">
        <f t="shared" si="11"/>
        <v>7.5630252100840331E-2</v>
      </c>
      <c r="G28" s="77"/>
      <c r="H28" s="46"/>
      <c r="I28" s="77">
        <v>23</v>
      </c>
      <c r="J28" s="46">
        <f t="shared" si="9"/>
        <v>0.19827586206896552</v>
      </c>
      <c r="K28" s="77">
        <v>6</v>
      </c>
      <c r="L28" s="46">
        <f t="shared" si="10"/>
        <v>0.10526315789473684</v>
      </c>
      <c r="M28" s="52">
        <f t="shared" si="1"/>
        <v>69</v>
      </c>
      <c r="N28" s="54">
        <f t="shared" si="0"/>
        <v>0.19491525423728814</v>
      </c>
      <c r="O28" s="13"/>
      <c r="P28" s="42"/>
    </row>
    <row r="29" spans="1:16">
      <c r="A29" s="42"/>
      <c r="B29" s="134" t="s">
        <v>125</v>
      </c>
      <c r="C29" s="77"/>
      <c r="D29" s="46"/>
      <c r="E29" s="77"/>
      <c r="F29" s="46"/>
      <c r="G29" s="77"/>
      <c r="H29" s="46"/>
      <c r="I29" s="77">
        <v>1</v>
      </c>
      <c r="J29" s="46">
        <f t="shared" si="9"/>
        <v>8.6206896551724137E-3</v>
      </c>
      <c r="K29" s="77">
        <v>1</v>
      </c>
      <c r="L29" s="46">
        <f t="shared" si="10"/>
        <v>1.7543859649122806E-2</v>
      </c>
      <c r="M29" s="52">
        <f t="shared" si="1"/>
        <v>2</v>
      </c>
      <c r="N29" s="54">
        <f t="shared" si="0"/>
        <v>5.6497175141242938E-3</v>
      </c>
      <c r="O29" s="13"/>
      <c r="P29" s="42"/>
    </row>
    <row r="30" spans="1:16">
      <c r="A30" s="42"/>
      <c r="B30" s="134" t="s">
        <v>126</v>
      </c>
      <c r="C30" s="77">
        <v>2</v>
      </c>
      <c r="D30" s="46">
        <f t="shared" si="8"/>
        <v>1.680672268907563E-2</v>
      </c>
      <c r="E30" s="77">
        <v>2</v>
      </c>
      <c r="F30" s="46">
        <f t="shared" ref="F30" si="12">E30/$C$33</f>
        <v>1.680672268907563E-2</v>
      </c>
      <c r="G30" s="77">
        <v>1</v>
      </c>
      <c r="H30" s="46">
        <f>G30/G33</f>
        <v>9.0909090909090912E-2</v>
      </c>
      <c r="I30" s="77">
        <v>3</v>
      </c>
      <c r="J30" s="46">
        <f t="shared" si="9"/>
        <v>2.5862068965517241E-2</v>
      </c>
      <c r="K30" s="77"/>
      <c r="L30" s="46"/>
      <c r="M30" s="52">
        <f t="shared" si="1"/>
        <v>8</v>
      </c>
      <c r="N30" s="54">
        <f t="shared" si="0"/>
        <v>2.2598870056497175E-2</v>
      </c>
      <c r="O30" s="13"/>
      <c r="P30" s="42"/>
    </row>
    <row r="31" spans="1:16">
      <c r="A31" s="42"/>
      <c r="B31" s="134" t="s">
        <v>127</v>
      </c>
      <c r="C31" s="77"/>
      <c r="D31" s="46"/>
      <c r="E31" s="77"/>
      <c r="F31" s="46"/>
      <c r="G31" s="77"/>
      <c r="H31" s="46"/>
      <c r="I31" s="77"/>
      <c r="J31" s="46">
        <f t="shared" si="9"/>
        <v>0</v>
      </c>
      <c r="K31" s="77">
        <v>1</v>
      </c>
      <c r="L31" s="46"/>
      <c r="M31" s="52">
        <f t="shared" si="1"/>
        <v>1</v>
      </c>
      <c r="N31" s="54">
        <f t="shared" si="0"/>
        <v>2.8248587570621469E-3</v>
      </c>
      <c r="O31" s="13"/>
      <c r="P31" s="42"/>
    </row>
    <row r="32" spans="1:16">
      <c r="A32" s="42"/>
      <c r="B32" s="134" t="s">
        <v>138</v>
      </c>
      <c r="C32" s="77">
        <v>2</v>
      </c>
      <c r="D32" s="46">
        <f t="shared" si="8"/>
        <v>1.680672268907563E-2</v>
      </c>
      <c r="E32" s="77"/>
      <c r="F32" s="46"/>
      <c r="G32" s="77"/>
      <c r="H32" s="46"/>
      <c r="I32" s="77"/>
      <c r="J32" s="46"/>
      <c r="K32" s="77"/>
      <c r="L32" s="46"/>
      <c r="M32" s="52">
        <f t="shared" si="1"/>
        <v>2</v>
      </c>
      <c r="N32" s="54">
        <f t="shared" si="0"/>
        <v>5.6497175141242938E-3</v>
      </c>
      <c r="O32" s="13"/>
      <c r="P32" s="42"/>
    </row>
    <row r="33" spans="1:16" ht="15.75" thickBot="1">
      <c r="A33" s="42"/>
      <c r="B33" s="166" t="s">
        <v>70</v>
      </c>
      <c r="C33" s="167">
        <f>SUM(C6:C32)</f>
        <v>119</v>
      </c>
      <c r="D33" s="168">
        <f>C33/C33</f>
        <v>1</v>
      </c>
      <c r="E33" s="167">
        <f>SUM(E6:E32)</f>
        <v>51</v>
      </c>
      <c r="F33" s="168">
        <f>E33/E33</f>
        <v>1</v>
      </c>
      <c r="G33" s="167">
        <f>SUM(G6:G32)</f>
        <v>11</v>
      </c>
      <c r="H33" s="168">
        <f>G33/G33</f>
        <v>1</v>
      </c>
      <c r="I33" s="167">
        <f>SUM(I6:I32)</f>
        <v>116</v>
      </c>
      <c r="J33" s="168">
        <f>I33/I33</f>
        <v>1</v>
      </c>
      <c r="K33" s="167">
        <f>SUM(K6:K32)</f>
        <v>57</v>
      </c>
      <c r="L33" s="168">
        <f>K33/K33</f>
        <v>1</v>
      </c>
      <c r="M33" s="167">
        <f>SUM(M6:M32)</f>
        <v>354</v>
      </c>
      <c r="N33" s="181">
        <f>M33/M33</f>
        <v>1</v>
      </c>
      <c r="O33" s="13"/>
      <c r="P33" s="42"/>
    </row>
    <row r="34" spans="1:16">
      <c r="B34" s="42"/>
    </row>
    <row r="35" spans="1:16">
      <c r="B35" s="42"/>
    </row>
    <row r="36" spans="1:16">
      <c r="B36" s="42"/>
      <c r="F36" s="8" t="s">
        <v>142</v>
      </c>
    </row>
    <row r="37" spans="1:16">
      <c r="B37" s="42"/>
    </row>
    <row r="38" spans="1:16">
      <c r="B38" s="42"/>
    </row>
    <row r="39" spans="1:16">
      <c r="B39" s="42"/>
    </row>
    <row r="40" spans="1:16">
      <c r="B40" s="42"/>
    </row>
    <row r="41" spans="1:16">
      <c r="B41" s="42"/>
    </row>
    <row r="42" spans="1:16">
      <c r="B42" s="42"/>
    </row>
    <row r="43" spans="1:16">
      <c r="B43" s="42"/>
    </row>
    <row r="44" spans="1:16">
      <c r="B44" s="42"/>
    </row>
    <row r="45" spans="1:16">
      <c r="B45" s="42"/>
    </row>
    <row r="46" spans="1:16">
      <c r="B46" s="42"/>
    </row>
    <row r="47" spans="1:16">
      <c r="B47" s="42"/>
    </row>
    <row r="48" spans="1:16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  <row r="62" spans="2:2">
      <c r="B62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2020-07-02T10:12:33Z</cp:lastPrinted>
  <dcterms:created xsi:type="dcterms:W3CDTF">2010-12-15T07:52:14Z</dcterms:created>
  <dcterms:modified xsi:type="dcterms:W3CDTF">2020-07-22T07:12:57Z</dcterms:modified>
</cp:coreProperties>
</file>